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75" windowWidth="19425" windowHeight="9945" tabRatio="793" firstSheet="0" activeTab="0"/>
  </bookViews>
  <sheets>
    <sheet name="Biểu 01" sheetId="1" r:id="rId1"/>
    <sheet name="Biểu 02" sheetId="2" r:id="rId2"/>
  </sheets>
  <externalReferences>
    <externalReference r:id="rId5"/>
  </externalReferences>
  <definedNames>
    <definedName name="_xlnm.Print_Titles" localSheetId="1">'Biểu 02'!$5:$9</definedName>
  </definedNames>
  <calcPr fullCalcOnLoad="1"/>
</workbook>
</file>

<file path=xl/sharedStrings.xml><?xml version="1.0" encoding="utf-8"?>
<sst xmlns="http://schemas.openxmlformats.org/spreadsheetml/2006/main" count="272" uniqueCount="213">
  <si>
    <t>TT</t>
  </si>
  <si>
    <t>Danh mục dự án</t>
  </si>
  <si>
    <t>Số quyết định; ngày, tháng, năm ban hành</t>
  </si>
  <si>
    <t>Tổng số (tất cả các nguồn vốn)</t>
  </si>
  <si>
    <t>I</t>
  </si>
  <si>
    <t>II</t>
  </si>
  <si>
    <t>III</t>
  </si>
  <si>
    <t>Quyết định phê duyệt quyết toán</t>
  </si>
  <si>
    <t xml:space="preserve">TMĐT </t>
  </si>
  <si>
    <t>Giá trị quyết toán</t>
  </si>
  <si>
    <t>A</t>
  </si>
  <si>
    <t>B</t>
  </si>
  <si>
    <t>Trong đó: nguồn vốn huyện</t>
  </si>
  <si>
    <t>Chủ đầu tư/đơn vị thực hiện</t>
  </si>
  <si>
    <t>Các hoạt động kinh tế</t>
  </si>
  <si>
    <t>Xây dựng Hội trường Trung tâm Chính trị huyện Chợ Đồn, tỉnh Bắc Kạn</t>
  </si>
  <si>
    <t>Nhà công vụ Điểm trường Tà Han, trường Tiểu học Xuân Lạc, huyện Chợ Đồn, tỉnh Bắc Kạn (HM: 05 phòng)</t>
  </si>
  <si>
    <t>Hoạt động của các cơ quan quản lý nhà nước</t>
  </si>
  <si>
    <t>Dự án chuyển tiếp</t>
  </si>
  <si>
    <t>Khởi công</t>
  </si>
  <si>
    <t>Hoàn thành</t>
  </si>
  <si>
    <t>Nâng cấp, cải tạo mặt đường và hệ thống rãnh thoát nước đường Bằng Lũng - Bản Tàn</t>
  </si>
  <si>
    <t>Quyết định đầu tư/Quyết định đầu tư điều chỉnh</t>
  </si>
  <si>
    <t>Giáo dục, đào đạo</t>
  </si>
  <si>
    <t>Giao thông</t>
  </si>
  <si>
    <t>Xây dựng hệ thống camera an ninh và Trung tâm điều hành thông minh (IOC) của huyện</t>
  </si>
  <si>
    <t>Thuỷ lợi</t>
  </si>
  <si>
    <t>Trường Mầm non Yên Thịnh, huyện Chợ Đồn, tỉnh Bắc Kạn</t>
  </si>
  <si>
    <t>Trường Tiểu học Xuân Lạc, huyện Chợ Đồn, tỉnh Bắc Kạn</t>
  </si>
  <si>
    <t>Trường mầm non Quảng Bạch, huyện Chợ Đồn, tỉnh Bắc Kạn</t>
  </si>
  <si>
    <t>Quỹ tài chính nhà nước ngoài NS</t>
  </si>
  <si>
    <t>IV</t>
  </si>
  <si>
    <t>Quỹ hỗ trợ nông dân</t>
  </si>
  <si>
    <t>Công nghệ thông tin</t>
  </si>
  <si>
    <t>V</t>
  </si>
  <si>
    <t>Trường Tiểu học Phương Viên, huyện Chợ Đồn</t>
  </si>
  <si>
    <t>Trường Trung học cơ sở Nam Cường, huyện Chợ Đồn, tỉnh Bắc Kạn (Giai đoạn 1)</t>
  </si>
  <si>
    <t>Cầu tràn Pác Cáp, thôn Khuổi Đăm, xã Quảng Bạch, huyện Chợ Đồn</t>
  </si>
  <si>
    <t>Quốc phòng</t>
  </si>
  <si>
    <t>Văn phòng HĐND&amp;UBND huyện</t>
  </si>
  <si>
    <t>Dự phòng kế hoạch vốn chưa phân bổ chi tiết cho dự án</t>
  </si>
  <si>
    <t>Ban QLDA ĐTXD huyện</t>
  </si>
  <si>
    <t>Trường MN Yên Phong (HM: Nâng cấp nhà lớp học 02 tầng, cải tạo sửa chữa một số hạng mục lớp học, nhà bếp và các hạng mục phụ trợ)</t>
  </si>
  <si>
    <t>Hội nông dân huyện</t>
  </si>
  <si>
    <t xml:space="preserve">Nguồn huyện đối ứng nguồn cân đối NS tỉnh </t>
  </si>
  <si>
    <t>Ghi chú</t>
  </si>
  <si>
    <t>Dự án khởi công mới</t>
  </si>
  <si>
    <t>Đơn vị tính: Triệu đồng</t>
  </si>
  <si>
    <t>UBND xã Lương Bằng</t>
  </si>
  <si>
    <t xml:space="preserve">Nhà Văn hóa và trung tâm thể thao xã Lương Bằng </t>
  </si>
  <si>
    <t>Nâng cấp chợ xã Lương Bằng</t>
  </si>
  <si>
    <t>C</t>
  </si>
  <si>
    <t>2024</t>
  </si>
  <si>
    <t>Nguồn vốn</t>
  </si>
  <si>
    <t>Tổng cộng</t>
  </si>
  <si>
    <t>Số chưa phân bổ</t>
  </si>
  <si>
    <t>Mở rộng công trình S1</t>
  </si>
  <si>
    <t>UBND xã Bình Trung</t>
  </si>
  <si>
    <t>UBND xã Đại Sảo</t>
  </si>
  <si>
    <t>UBND xã Đồng Thắng</t>
  </si>
  <si>
    <t>UBND xã Nam Cường</t>
  </si>
  <si>
    <t>UBND xã Nghĩa Tá</t>
  </si>
  <si>
    <t>UBND xã Tân Lập</t>
  </si>
  <si>
    <t>UBND xã Xuân Lạc</t>
  </si>
  <si>
    <t>UBND xã Yên Mỹ</t>
  </si>
  <si>
    <t>UBND xã Yên Phong</t>
  </si>
  <si>
    <t>UBND xã Yên Thượng</t>
  </si>
  <si>
    <t>Xã Đại Sảo</t>
  </si>
  <si>
    <t>Xã Yên Phong</t>
  </si>
  <si>
    <t>Xã Tân Lập</t>
  </si>
  <si>
    <t>Xã Bình Trung</t>
  </si>
  <si>
    <t>Xã Nam Cường</t>
  </si>
  <si>
    <t>Xã Yên Mỹ</t>
  </si>
  <si>
    <t>Xã Lương Bằng</t>
  </si>
  <si>
    <t>Xã Đồng Thắng</t>
  </si>
  <si>
    <t>Nhà làm việc Ban quản lý dự án Đầu tư xây dựng huyện</t>
  </si>
  <si>
    <t>Nâng cấp, cải tạo, sửa chữa Nhà khách Huyện ủy và các hạng mục phụ trợ</t>
  </si>
  <si>
    <t>Dự án khởi công mới năm 2024</t>
  </si>
  <si>
    <t>Kế hoạch vốn giai đoạn 2021-2025 (Sau điều chỉnh lần 5)</t>
  </si>
  <si>
    <t>Lũy kế vốn đã bố trí đến năm 2023</t>
  </si>
  <si>
    <t>Kế hoạch vốn năm 2024</t>
  </si>
  <si>
    <t>Dự án quyết toán</t>
  </si>
  <si>
    <t>Trường Tiểu học Bằng Lãng, huyện Chợ Đồn, tỉnh Bắc Kạn</t>
  </si>
  <si>
    <t>Trường Mầm non Nam Cường, huyện Chợ Đồn, tỉnh Bắc Kạn</t>
  </si>
  <si>
    <t>Kè cánh đồng Pài Lỉnh, xã Đại Sảo</t>
  </si>
  <si>
    <t>Đối ứng kinh phí thực hiện dự án Đầu tư xây dựng tuyến đường Quảng Bạch - Bằng Phúc, huyện Chợ Đồn (Đối ứng GPMB)</t>
  </si>
  <si>
    <t>Xây cầu máng dẫn nước tưới tiêu cánh đồng Tông Liên, xã Bình Trung, huyện Chợ Đồn, tỉnh Bắc Kạn</t>
  </si>
  <si>
    <t>QĐ 693/QĐ-UBND ngày 15/3/2023</t>
  </si>
  <si>
    <t>Đập Nà Cọn thôn Nà Pha, xã Đồng Lạc</t>
  </si>
  <si>
    <t>QĐ 4237/QĐ-UBND ngày 26/12/2022</t>
  </si>
  <si>
    <t>Dự án khởi công mới 2024</t>
  </si>
  <si>
    <t>QĐ 2651/QĐ-UBND ngày 09/8/2023</t>
  </si>
  <si>
    <t>Hỗ trợ các địa phương thực hiện Chương trình MTQG xây dựng nông thôn mới</t>
  </si>
  <si>
    <t>BQLDA ĐTXD huyện</t>
  </si>
  <si>
    <t xml:space="preserve">Hỗ trợ kinh phí lập quy hoạch chung xã </t>
  </si>
  <si>
    <t>Quy hoạch chung xây dựng xã Yên Thượng</t>
  </si>
  <si>
    <t>Quy hoạch chung xây dựng xã Nghĩa Tá</t>
  </si>
  <si>
    <t>Quy hoạch chung xây dựng xã Xuân Lạc</t>
  </si>
  <si>
    <t>Quy hoạch chung xây dựng xã Bình Trung</t>
  </si>
  <si>
    <t>Quy hoạch chung xây dựng xã Tân Lập</t>
  </si>
  <si>
    <t>Quy hoạch chung xây dựng xã Đại Sảo</t>
  </si>
  <si>
    <t>Quy hoạch chung xây dựng xã Yên Mỹ</t>
  </si>
  <si>
    <t>Quy hoạch chung xây dựng xã Bản Thi</t>
  </si>
  <si>
    <t>Nhà văn hoá xã và trung tâm thể thao xã Nam Cường</t>
  </si>
  <si>
    <t>Xã Yên Thượng</t>
  </si>
  <si>
    <t>Sửa chữa, nâng cấp tuyến đường liên xã Yên Thượng</t>
  </si>
  <si>
    <t>Xã Nghĩa Tá</t>
  </si>
  <si>
    <t>Nhà văn hoá xã Yên Phong</t>
  </si>
  <si>
    <t>Nhà văn hoá xã Tân Lập</t>
  </si>
  <si>
    <t>Nhà văn hoá xã Yên Mỹ</t>
  </si>
  <si>
    <t>Nhà văn hoá xã Bình Trung</t>
  </si>
  <si>
    <t>Nhà văn hoá xã Đại Sảo</t>
  </si>
  <si>
    <t>UBND xã Bản Thi</t>
  </si>
  <si>
    <t>Nhà Văn hóa thôn Bản Mòn, xã Lương Bằng</t>
  </si>
  <si>
    <t>Nhà Văn hóa thôn Búc Duộng, xã Lương Bằng</t>
  </si>
  <si>
    <t>Nhà Văn hóa thôn Nà Mương, xã Lương Bằng</t>
  </si>
  <si>
    <t>Đường Khuổi Vắc, thôn Nà Kham, xã Đồng Thắng</t>
  </si>
  <si>
    <t>Kênh Nà Lốc thôn Nà Cà, xã Nghĩa Tá</t>
  </si>
  <si>
    <t>Kênh mương Khuổi Dạ Bản Bẳng, xã Nghĩa Tá</t>
  </si>
  <si>
    <t>Đường trục thôn Khuân Toong từ cầu treo đến nhà ông Giảo, xã Yên Phong</t>
  </si>
  <si>
    <t>Đường liên thôn Pác Toong-Phiêng Quắc-Khuân Toong, xã Yên Phong</t>
  </si>
  <si>
    <t>Đường trục thôn 254b đến ông Ngư, bà Thu, ông Khoa, xã Yên Phong</t>
  </si>
  <si>
    <t>Thời gian thực hiện</t>
  </si>
  <si>
    <t>Mở rộng bó Cốc Liềng, thị trấn Bằng Lũng, huyện Chợ Đồn, tỉnh Bắc Kạn</t>
  </si>
  <si>
    <t>QĐ số 3549/QĐ-UBND ngày 25/10/2023 của UBND huyện Chợ Đồn</t>
  </si>
  <si>
    <t>Giáo dục, đào tạo</t>
  </si>
  <si>
    <t>Trường Mầm non thị trấn Bằng Lũng, huyện Chợ Đồn, tỉnh Băc Kạn</t>
  </si>
  <si>
    <t>QĐ số 4021/QĐ-UBND ngày 22/11/2023 của UBND huyện Chợ Đồn</t>
  </si>
  <si>
    <t>Giao UBND huyện cấp kinh phí thực hiện khi đảm bảo nguồn thu</t>
  </si>
  <si>
    <t>Du lịch</t>
  </si>
  <si>
    <t>ĐẦU TƯ TỪ NGUỒN THU SỬ DỤNG ĐẤT (I+II+III+IV)</t>
  </si>
  <si>
    <t>TỔNG CỘNG (A+B+C)</t>
  </si>
  <si>
    <t>Stt</t>
  </si>
  <si>
    <t>KẾ HOẠCH ĐẦU TƯ VỐN NGÂN SÁCH ĐỊA PHƯƠNG NĂM 2024 HUYỆN CHỢ ĐỒN</t>
  </si>
  <si>
    <t>Vốn cân đối ngân sách tỉnh</t>
  </si>
  <si>
    <t>Biểu số 01</t>
  </si>
  <si>
    <t>Số phân bổ chi tiết KH 2024</t>
  </si>
  <si>
    <t>Kế hoạch năm 2024</t>
  </si>
  <si>
    <t>Chi xây dựng cơ bản vốn tập trung trong nước</t>
  </si>
  <si>
    <t>NGUỒN CÂN ĐỐI NGÂN SÁCH TỈNH (I+II+III)</t>
  </si>
  <si>
    <t>Biểu số 02</t>
  </si>
  <si>
    <t>Đầu tư từ nguồn thu sử dụng đất</t>
  </si>
  <si>
    <t>CHI XÂY DỰNG CƠ BẢN VỐN TẬP TRUNG TRONG NƯỚC (I+...+V)</t>
  </si>
  <si>
    <t>An ninh và trật tự, an toàn xã hội</t>
  </si>
  <si>
    <t>Đầu tư xây dựng mặt bằng Trụ sở công an xã Bằng Phúc</t>
  </si>
  <si>
    <t>Đầu tư xây dựng mặt bằng Trụ sở công an xã Quảng Bạch</t>
  </si>
  <si>
    <t>Đầu tư xây dựng mặt bằng Trụ sở công an xã Xuân Lạc</t>
  </si>
  <si>
    <t>Đầu tư xây dựng mặt bằng Trụ sở công an xã Ngọc Phái</t>
  </si>
  <si>
    <t>Đầu tư xây dựng mặt bằng Trụ sở công an xã Bình Trung</t>
  </si>
  <si>
    <t>Công an huyện</t>
  </si>
  <si>
    <t>Số 4070/QĐ-UBND ngày 28/11/2023 của UBND huyện Chợ Đồn</t>
  </si>
  <si>
    <t>Số 4110/QĐ-UBND ngày 30/11/2023 của UBND huyện Chợ Đồn</t>
  </si>
  <si>
    <t>Số 4071/QĐ-UBND ngày 28/11/2023 của UBND huyện Chợ Đồn</t>
  </si>
  <si>
    <r>
      <t xml:space="preserve">Chưa đủ điều kiện phân bổ chi tiết </t>
    </r>
    <r>
      <rPr>
        <sz val="12"/>
        <rFont val="Times New Roman"/>
        <family val="1"/>
      </rPr>
      <t>(Hỗ trợ có mục tiêu cho các xã lập quy hoạch điểm dân cư nông thôn)</t>
    </r>
  </si>
  <si>
    <t>Số 4119/QĐ-UBND ngày 30/11/2023 của UBND huyện Chợ Đồn</t>
  </si>
  <si>
    <t>Số 4118/QĐ-UBND ngày 30/11/2023 của UBND huyện Chợ Đồn</t>
  </si>
  <si>
    <t>Số 4121/QĐ-UBND ngày 30/11/2023 của UBND huyện Chợ Đồn</t>
  </si>
  <si>
    <t>Số 4107/QĐ-UBND ngày 30/11/2023 của UBND huyện Chợ Đồn</t>
  </si>
  <si>
    <t>Số 4079/QĐ-UBND ngày 29/11/2023 của UBND huyện Chợ Đồn</t>
  </si>
  <si>
    <t>Số 4109/QĐ-UBND ngày 30/11/2023 của UBND huyện Chợ Đồn</t>
  </si>
  <si>
    <t>Số 4074/QĐ-UBND ngày 29/11/2023 của UBND huyện Chợ Đồn</t>
  </si>
  <si>
    <t>Số 3738/QĐ-UBND ngày 06/11/2023 của UBND huyện Chợ Đồn</t>
  </si>
  <si>
    <t>Số 4112/QĐ-UBND ngày 30/11/2023 của UBND huyện Chợ Đồn</t>
  </si>
  <si>
    <t>Số 4078/QĐ-UBND ngày 29/11/2023 của UBND huyện Chợ Đồn</t>
  </si>
  <si>
    <t>Số 4080/QĐ-UBND ngày 29/11/2023 của UBND huyện Chợ Đồn</t>
  </si>
  <si>
    <t>Số 4077/QĐ-UBND ngày 29/11/2023 của UBND huyện Chợ Đồn</t>
  </si>
  <si>
    <t>Số 4076/QĐ-UBND ngày 29/11/2023 của UBND huyện Chợ Đồn</t>
  </si>
  <si>
    <t>Số 4054/QĐ-UBND ngày 28/11/2023 của UBND huyện Chợ Đồn</t>
  </si>
  <si>
    <t>Số 2284/QĐ-UBND ngày 25/7/2023 của  UBND huyện</t>
  </si>
  <si>
    <t>Số 788/QĐ-UBND ngày 28/3/2023 của UBND huyện</t>
  </si>
  <si>
    <t>Số 1930/QĐ-UBND ngày 20/10/2023 của Chủ tịch UBND tỉnh Bắc Kạn</t>
  </si>
  <si>
    <t>Số 3945/QĐ-UBND ngày 26/8/2022</t>
  </si>
  <si>
    <t>Số 3689/QĐ-UBND ngày 16/8/2021</t>
  </si>
  <si>
    <t>Số 1151/QĐ-UBND ngày 19/5/2021</t>
  </si>
  <si>
    <t>Số 5871/QĐ-UBND ngày 30/11/2021</t>
  </si>
  <si>
    <t>Số 1634/QĐ-UBND ngày 06/9/2021 của UBND tỉnh</t>
  </si>
  <si>
    <t>Số 20/QĐ-UBND ngày 12/7/2022</t>
  </si>
  <si>
    <t>Số 1055/QĐ-UBND ngày 25/3/2022 của UBND huyện</t>
  </si>
  <si>
    <t>Số 463/QĐ-UBND ngày 10/03/2021 của UBND huyện</t>
  </si>
  <si>
    <t>Số 1622/QĐ-UBND ngày 19/5/2023 của UBND huyện</t>
  </si>
  <si>
    <t>Số 2272/QĐ-UBND ngày 21/7/2023 của UBND huyện</t>
  </si>
  <si>
    <t>Số 128/QĐ-UBND ngày 27/01/2023 của UBND huyện</t>
  </si>
  <si>
    <t>Số 3486/QĐ-UBND ngày 30/11/2020 của UBND huyện</t>
  </si>
  <si>
    <t>Số 5867/QĐ-UBND ngày 30/11/2021 của UBND huyện</t>
  </si>
  <si>
    <t>Số 3075/QĐ-UBND ngày 13/9/2023 của UBND huyện</t>
  </si>
  <si>
    <t>Số 2317/QĐ-UBND ngày 26/8/2022 của UBND huyện</t>
  </si>
  <si>
    <t>Số 4129/QĐ-UBND ngày 30/11/2023 của UBND huyện</t>
  </si>
  <si>
    <t>Số 1931/QĐ-UBND ngày 14/6/2023; số 4028/QĐ-UBND ngày 23/11/2023  của UBND huyện</t>
  </si>
  <si>
    <t xml:space="preserve">Số 3206/QĐ-UBND ngày 22/9/2023 của UBND huyện </t>
  </si>
  <si>
    <t>Số 4075/QĐ-UBND ngày 29/11/2023 của UBND huyện</t>
  </si>
  <si>
    <t>Số 3014/QĐ-UBND ngày 27/9/2022 của UBND huyện</t>
  </si>
  <si>
    <t>Số 4123/QĐ-UBND ngày 30/11/2023 của UBND huyện Chợ Đồn</t>
  </si>
  <si>
    <t>Số 4128/QĐ-UBND ngày 30/11/2023 của UBND huyện Chợ Đồn</t>
  </si>
  <si>
    <t>Số 4131/QĐ-UBND ngày 30/11/2023 của UBND huyện Chợ Đồn</t>
  </si>
  <si>
    <t>Số 4089/QĐ-UBND ngày 30/11/2023 của UBND huyện Chợ Đồn</t>
  </si>
  <si>
    <t>Số 4134/QĐ-UBND ngày 30/11/2023 của UBND huyện Chợ Đồn</t>
  </si>
  <si>
    <t>Số 4133/QĐ-UBND ngày 30/11/2023 của UBND huyện Chợ Đồn</t>
  </si>
  <si>
    <t>Số 4132/QĐ-UBND ngày 30/11/2023 của UBND huyện Chợ Đồn</t>
  </si>
  <si>
    <t>QĐ số 3211a/QĐ-UBND ngày 25/9/2023 của UBND huyện</t>
  </si>
  <si>
    <t>QĐ số 3220a/QĐ-UBND ngày 25/9/2023 của UBND huyện</t>
  </si>
  <si>
    <t>QĐ số 3225a/QĐ-UBND ngày 27/9/2023 của UBND huyện</t>
  </si>
  <si>
    <t>QĐ số 3209a/QĐ-UBND ngày 25/9/2023 của UBND huyện</t>
  </si>
  <si>
    <t>QĐ số 3210a/QĐ-UBND ngày 25/9/2023 của UBND huyện</t>
  </si>
  <si>
    <t>Đầu tư xây dựng mặt bằng Trụ sở công an xã Yên Mỹ</t>
  </si>
  <si>
    <t>Đầu tư xây dựng mặt bằng Trụ sở công an xã Bằng Lãng</t>
  </si>
  <si>
    <t>Đầu tư xây dựng mặt bằng Trụ sở công an xã Đồng Lạc</t>
  </si>
  <si>
    <t>Đầu tư xây dựng mặt bằng Trụ sở công an xã Yên Thịnh</t>
  </si>
  <si>
    <t xml:space="preserve">QĐ số 3537/QĐ-UBND ngày 24/10/2023 </t>
  </si>
  <si>
    <t>QĐ số 3539/QĐ-UBND ngày 24/10/2023</t>
  </si>
  <si>
    <t>QĐ số 3207a/QĐ-UBND ngày 25/9/2023 của UBND huyện</t>
  </si>
  <si>
    <t>QĐ số 3248a/QĐ-UBND ngày 27/9/2023 của UBND huyện</t>
  </si>
  <si>
    <t xml:space="preserve">     TỔNG KẾ HOẠCH ĐẦU TƯ CÔNG VỐN NGÂN SÁCH ĐỊA PHƯƠNG                   NĂM 2024 HUYỆN CHỢ ĐỒN</t>
  </si>
  <si>
    <t>(Kèm theo Nghị quyết số:     29   /NQ-HĐND ngày     19   tháng 12 năm 2023 của Hội đồng nhân dân huyện Chợ Đồn)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</si>
</sst>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* #,##0.00\ _V_N_D_-;\-* #,##0.00\ _V_N_D_-;_-* &quot;-&quot;??\ _V_N_D_-;_-@_-"/>
    <numFmt numFmtId="174" formatCode="_-* #,##0\ _₫_-;\-* #,##0\ _₫_-;_-* &quot;-&quot;??\ _₫_-;_-@_-"/>
    <numFmt numFmtId="175" formatCode="_(* #,##0.000_);_(* \(#,##0.000\);_(* &quot;-&quot;??_);_(@_)"/>
    <numFmt numFmtId="176" formatCode="_(* #,##0.000000_);_(* \(#,##0.000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#,##0.0"/>
    <numFmt numFmtId="180" formatCode="0_);\(0\)"/>
    <numFmt numFmtId="181" formatCode="_-* #,##0.0\ _₫_-;\-* #,##0.0\ _₫_-;_-* &quot;-&quot;?\ _₫_-;_-@_-"/>
    <numFmt numFmtId="182" formatCode="#,##0.####;\-#,##0.####"/>
    <numFmt numFmtId="183" formatCode="#,##0.0000"/>
    <numFmt numFmtId="184" formatCode="#,##0.000"/>
    <numFmt numFmtId="185" formatCode="_(* #,##0_);_(* \(#,##0\);_(* &quot;-&quot;&quot;?&quot;&quot;?&quot;_);_(@_)"/>
    <numFmt numFmtId="186" formatCode="#,##0.00000"/>
    <numFmt numFmtId="187" formatCode="#,##0.0000;\-0,###.0###;"/>
    <numFmt numFmtId="188" formatCode="#,##0.0;\-0,###.0;"/>
    <numFmt numFmtId="189" formatCode="#,##0.00;\-0,###.0#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"/>
    <numFmt numFmtId="195" formatCode="_(* #,##0.00000_);_(* \(#,##0.00000\);_(* &quot;-&quot;??_);_(@_)"/>
    <numFmt numFmtId="196" formatCode="_(* #,##0.000_);_(* \(#,##0.000\);_(* &quot;-&quot;???_);_(@_)"/>
    <numFmt numFmtId="197" formatCode="_(* #,##0.0000000_);_(* \(#,##0.0000000\);_(* &quot;-&quot;??_);_(@_)"/>
    <numFmt numFmtId="198" formatCode="_-* #,##0.000000\ _₫_-;\-* #,##0.000000\ _₫_-;_-* &quot;-&quot;??????\ _₫_-;_-@_-"/>
  </numFmts>
  <fonts count="9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sz val="11"/>
      <color indexed="8"/>
      <name val="Helvetica Neu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4"/>
      <color indexed="8"/>
      <name val="Times New Roman"/>
      <family val="2"/>
    </font>
    <font>
      <sz val="12"/>
      <color indexed="52"/>
      <name val="Times New Roman"/>
      <family val="2"/>
    </font>
    <font>
      <u val="single"/>
      <sz val="8.25"/>
      <color indexed="12"/>
      <name val="Microsoft Sans Serif"/>
      <family val="2"/>
    </font>
    <font>
      <u val="single"/>
      <sz val="8.25"/>
      <color indexed="20"/>
      <name val="Microsoft Sans Serif"/>
      <family val="2"/>
    </font>
    <font>
      <b/>
      <sz val="18"/>
      <color indexed="56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1"/>
      <color rgb="FF000000"/>
      <name val="Arial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sz val="12"/>
      <color rgb="FFFA7D00"/>
      <name val="Times New Roman"/>
      <family val="2"/>
    </font>
    <font>
      <u val="single"/>
      <sz val="8.25"/>
      <color theme="10"/>
      <name val="Microsoft Sans Serif"/>
      <family val="2"/>
    </font>
    <font>
      <u val="single"/>
      <sz val="8.25"/>
      <color theme="11"/>
      <name val="Microsoft Sans Serif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1"/>
      <color theme="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3"/>
      <name val="Cambria"/>
      <family val="1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i/>
      <sz val="13"/>
      <color theme="1"/>
      <name val="Cambria"/>
      <family val="1"/>
    </font>
    <font>
      <i/>
      <sz val="11"/>
      <color theme="1"/>
      <name val="Cambria"/>
      <family val="1"/>
    </font>
    <font>
      <sz val="13"/>
      <name val="Cambria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Cambria"/>
      <family val="1"/>
    </font>
    <font>
      <b/>
      <sz val="13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00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0" borderId="0">
      <alignment/>
      <protection/>
    </xf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56" fillId="23" borderId="7" applyNumberFormat="0" applyAlignment="0" applyProtection="0"/>
    <xf numFmtId="0" fontId="57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2" fillId="0" borderId="0" applyAlignment="0"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 applyAlignment="0">
      <protection/>
    </xf>
    <xf numFmtId="0" fontId="0" fillId="0" borderId="0">
      <alignment/>
      <protection/>
    </xf>
    <xf numFmtId="0" fontId="59" fillId="0" borderId="0" applyAlignment="0">
      <protection/>
    </xf>
    <xf numFmtId="0" fontId="2" fillId="0" borderId="0">
      <alignment/>
      <protection/>
    </xf>
    <xf numFmtId="0" fontId="6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0" fillId="0" borderId="8" applyNumberFormat="0" applyFill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2" applyNumberFormat="0" applyAlignment="0" applyProtection="0"/>
    <xf numFmtId="0" fontId="65" fillId="0" borderId="9" applyNumberFormat="0" applyFill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172" fontId="5" fillId="0" borderId="0" xfId="5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2" fontId="5" fillId="0" borderId="0" xfId="5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3" fontId="5" fillId="0" borderId="10" xfId="78" applyNumberFormat="1" applyFont="1" applyFill="1" applyBorder="1" applyAlignment="1">
      <alignment horizontal="center" vertical="center" wrapText="1"/>
      <protection/>
    </xf>
    <xf numFmtId="3" fontId="5" fillId="0" borderId="10" xfId="78" applyNumberFormat="1" applyFont="1" applyFill="1" applyBorder="1" applyAlignment="1" quotePrefix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50" applyNumberFormat="1" applyFont="1" applyFill="1" applyBorder="1" applyAlignment="1">
      <alignment horizontal="center" vertical="center" wrapText="1"/>
    </xf>
    <xf numFmtId="172" fontId="5" fillId="0" borderId="0" xfId="50" applyNumberFormat="1" applyFont="1" applyFill="1" applyBorder="1" applyAlignment="1">
      <alignment vertical="center" wrapText="1"/>
    </xf>
    <xf numFmtId="172" fontId="7" fillId="0" borderId="10" xfId="5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72" fontId="7" fillId="0" borderId="10" xfId="50" applyNumberFormat="1" applyFont="1" applyFill="1" applyBorder="1" applyAlignment="1">
      <alignment horizontal="right" vertical="center" wrapText="1"/>
    </xf>
    <xf numFmtId="1" fontId="7" fillId="0" borderId="10" xfId="78" applyNumberFormat="1" applyFont="1" applyFill="1" applyBorder="1" applyAlignment="1">
      <alignment horizontal="left" vertic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1" fontId="9" fillId="0" borderId="10" xfId="78" applyNumberFormat="1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50" applyNumberFormat="1" applyFont="1" applyFill="1" applyBorder="1" applyAlignment="1">
      <alignment horizontal="right" vertical="center" wrapText="1"/>
    </xf>
    <xf numFmtId="172" fontId="9" fillId="0" borderId="10" xfId="50" applyNumberFormat="1" applyFont="1" applyFill="1" applyBorder="1" applyAlignment="1">
      <alignment horizontal="center" vertical="center" wrapText="1"/>
    </xf>
    <xf numFmtId="172" fontId="8" fillId="0" borderId="10" xfId="5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78" applyNumberFormat="1" applyFont="1" applyFill="1" applyBorder="1" applyAlignment="1">
      <alignment horizontal="left" vertical="center" wrapText="1"/>
      <protection/>
    </xf>
    <xf numFmtId="172" fontId="5" fillId="0" borderId="10" xfId="50" applyNumberFormat="1" applyFont="1" applyFill="1" applyBorder="1" applyAlignment="1">
      <alignment horizontal="right" vertical="center" wrapText="1"/>
    </xf>
    <xf numFmtId="1" fontId="5" fillId="0" borderId="10" xfId="78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4" fontId="5" fillId="0" borderId="10" xfId="41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7" fillId="0" borderId="10" xfId="78" applyNumberFormat="1" applyFont="1" applyFill="1" applyBorder="1" applyAlignment="1" quotePrefix="1">
      <alignment horizontal="center" vertical="center" wrapText="1"/>
      <protection/>
    </xf>
    <xf numFmtId="3" fontId="9" fillId="0" borderId="10" xfId="78" applyNumberFormat="1" applyFont="1" applyFill="1" applyBorder="1" applyAlignment="1" quotePrefix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78" applyNumberFormat="1" applyFont="1" applyFill="1" applyBorder="1" applyAlignment="1">
      <alignment horizontal="center" vertical="center" wrapText="1"/>
      <protection/>
    </xf>
    <xf numFmtId="172" fontId="5" fillId="0" borderId="10" xfId="50" applyNumberFormat="1" applyFont="1" applyFill="1" applyBorder="1" applyAlignment="1" quotePrefix="1">
      <alignment horizontal="right" vertical="center" wrapText="1"/>
    </xf>
    <xf numFmtId="171" fontId="7" fillId="0" borderId="10" xfId="50" applyFont="1" applyFill="1" applyBorder="1" applyAlignment="1">
      <alignment horizontal="right" vertical="center" wrapText="1"/>
    </xf>
    <xf numFmtId="3" fontId="5" fillId="0" borderId="0" xfId="78" applyNumberFormat="1" applyFont="1" applyFill="1" applyAlignment="1">
      <alignment vertical="center"/>
      <protection/>
    </xf>
    <xf numFmtId="172" fontId="9" fillId="0" borderId="10" xfId="50" applyNumberFormat="1" applyFont="1" applyFill="1" applyBorder="1" applyAlignment="1" quotePrefix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 wrapText="1"/>
    </xf>
    <xf numFmtId="172" fontId="71" fillId="0" borderId="0" xfId="50" applyNumberFormat="1" applyFont="1" applyAlignment="1">
      <alignment horizontal="center"/>
    </xf>
    <xf numFmtId="172" fontId="71" fillId="0" borderId="0" xfId="50" applyNumberFormat="1" applyFont="1" applyAlignment="1">
      <alignment horizontal="right"/>
    </xf>
    <xf numFmtId="3" fontId="5" fillId="0" borderId="10" xfId="0" applyNumberFormat="1" applyFont="1" applyFill="1" applyBorder="1" applyAlignment="1" quotePrefix="1">
      <alignment horizontal="center" vertical="center" wrapText="1"/>
    </xf>
    <xf numFmtId="1" fontId="7" fillId="0" borderId="10" xfId="78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3" fontId="72" fillId="0" borderId="0" xfId="78" applyNumberFormat="1" applyFont="1" applyFill="1" applyBorder="1" applyAlignment="1">
      <alignment vertical="center" wrapText="1"/>
      <protection/>
    </xf>
    <xf numFmtId="3" fontId="73" fillId="0" borderId="0" xfId="78" applyNumberFormat="1" applyFont="1" applyFill="1" applyAlignment="1">
      <alignment vertical="center" wrapText="1"/>
      <protection/>
    </xf>
    <xf numFmtId="3" fontId="5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 wrapText="1"/>
    </xf>
    <xf numFmtId="178" fontId="5" fillId="0" borderId="10" xfId="50" applyNumberFormat="1" applyFont="1" applyFill="1" applyBorder="1" applyAlignment="1">
      <alignment horizontal="right" vertical="center" wrapText="1"/>
    </xf>
    <xf numFmtId="3" fontId="74" fillId="0" borderId="10" xfId="78" applyNumberFormat="1" applyFont="1" applyFill="1" applyBorder="1" applyAlignment="1">
      <alignment horizontal="center" vertical="center" wrapText="1"/>
      <protection/>
    </xf>
    <xf numFmtId="3" fontId="74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3" fontId="74" fillId="0" borderId="10" xfId="78" applyNumberFormat="1" applyFont="1" applyFill="1" applyBorder="1" applyAlignment="1" quotePrefix="1">
      <alignment horizontal="center" vertical="center" wrapText="1"/>
      <protection/>
    </xf>
    <xf numFmtId="175" fontId="5" fillId="0" borderId="10" xfId="50" applyNumberFormat="1" applyFont="1" applyFill="1" applyBorder="1" applyAlignment="1">
      <alignment horizontal="right" vertical="center" wrapText="1"/>
    </xf>
    <xf numFmtId="172" fontId="5" fillId="0" borderId="10" xfId="50" applyNumberFormat="1" applyFont="1" applyFill="1" applyBorder="1" applyAlignment="1">
      <alignment horizontal="right" vertical="center"/>
    </xf>
    <xf numFmtId="172" fontId="8" fillId="0" borderId="0" xfId="50" applyNumberFormat="1" applyFont="1" applyFill="1" applyAlignment="1">
      <alignment horizontal="right" vertical="center" wrapText="1"/>
    </xf>
    <xf numFmtId="172" fontId="7" fillId="0" borderId="0" xfId="50" applyNumberFormat="1" applyFont="1" applyFill="1" applyAlignment="1">
      <alignment horizontal="right" vertical="center" wrapText="1"/>
    </xf>
    <xf numFmtId="172" fontId="9" fillId="0" borderId="0" xfId="50" applyNumberFormat="1" applyFont="1" applyFill="1" applyAlignment="1">
      <alignment horizontal="right" vertical="center" wrapText="1"/>
    </xf>
    <xf numFmtId="175" fontId="5" fillId="0" borderId="10" xfId="50" applyNumberFormat="1" applyFont="1" applyFill="1" applyBorder="1" applyAlignment="1">
      <alignment horizontal="right" vertical="center"/>
    </xf>
    <xf numFmtId="175" fontId="9" fillId="0" borderId="10" xfId="50" applyNumberFormat="1" applyFont="1" applyFill="1" applyBorder="1" applyAlignment="1">
      <alignment horizontal="right" vertical="center"/>
    </xf>
    <xf numFmtId="177" fontId="5" fillId="0" borderId="10" xfId="5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quotePrefix="1">
      <alignment horizontal="center" vertical="center" wrapText="1"/>
    </xf>
    <xf numFmtId="3" fontId="9" fillId="0" borderId="10" xfId="0" applyNumberFormat="1" applyFont="1" applyFill="1" applyBorder="1" applyAlignment="1" quotePrefix="1">
      <alignment horizontal="center" vertical="center" wrapText="1"/>
    </xf>
    <xf numFmtId="178" fontId="8" fillId="0" borderId="10" xfId="50" applyNumberFormat="1" applyFont="1" applyFill="1" applyBorder="1" applyAlignment="1">
      <alignment horizontal="right" vertical="center" wrapText="1"/>
    </xf>
    <xf numFmtId="172" fontId="7" fillId="0" borderId="10" xfId="50" applyNumberFormat="1" applyFont="1" applyFill="1" applyBorder="1" applyAlignment="1" quotePrefix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3" fontId="76" fillId="0" borderId="0" xfId="78" applyNumberFormat="1" applyFont="1" applyFill="1" applyBorder="1" applyAlignment="1">
      <alignment vertical="center" wrapText="1"/>
      <protection/>
    </xf>
    <xf numFmtId="172" fontId="76" fillId="0" borderId="0" xfId="50" applyNumberFormat="1" applyFont="1" applyFill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172" fontId="77" fillId="0" borderId="10" xfId="5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172" fontId="78" fillId="0" borderId="10" xfId="50" applyNumberFormat="1" applyFont="1" applyBorder="1" applyAlignment="1">
      <alignment horizontal="center" vertical="center" wrapText="1"/>
    </xf>
    <xf numFmtId="172" fontId="78" fillId="0" borderId="10" xfId="50" applyNumberFormat="1" applyFont="1" applyBorder="1" applyAlignment="1">
      <alignment vertical="center" wrapText="1"/>
    </xf>
    <xf numFmtId="0" fontId="77" fillId="0" borderId="11" xfId="0" applyFont="1" applyBorder="1" applyAlignment="1">
      <alignment horizontal="center" vertical="center" wrapText="1"/>
    </xf>
    <xf numFmtId="172" fontId="77" fillId="0" borderId="11" xfId="5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left" wrapText="1"/>
    </xf>
    <xf numFmtId="172" fontId="78" fillId="0" borderId="0" xfId="50" applyNumberFormat="1" applyFont="1" applyAlignment="1">
      <alignment horizontal="right"/>
    </xf>
    <xf numFmtId="172" fontId="78" fillId="0" borderId="0" xfId="50" applyNumberFormat="1" applyFont="1" applyAlignment="1">
      <alignment horizontal="center"/>
    </xf>
    <xf numFmtId="0" fontId="78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 wrapText="1"/>
    </xf>
    <xf numFmtId="3" fontId="79" fillId="0" borderId="10" xfId="0" applyNumberFormat="1" applyFont="1" applyBorder="1" applyAlignment="1">
      <alignment vertical="center" wrapText="1"/>
    </xf>
    <xf numFmtId="172" fontId="79" fillId="0" borderId="10" xfId="50" applyNumberFormat="1" applyFont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79" fillId="0" borderId="10" xfId="0" applyFont="1" applyBorder="1" applyAlignment="1">
      <alignment vertical="center" wrapText="1"/>
    </xf>
    <xf numFmtId="3" fontId="7" fillId="0" borderId="10" xfId="78" applyNumberFormat="1" applyFont="1" applyFill="1" applyBorder="1" applyAlignment="1" quotePrefix="1">
      <alignment horizontal="center" vertical="center" wrapText="1"/>
      <protection/>
    </xf>
    <xf numFmtId="0" fontId="81" fillId="0" borderId="10" xfId="0" applyFont="1" applyFill="1" applyBorder="1" applyAlignment="1">
      <alignment horizontal="left" vertical="center" wrapText="1"/>
    </xf>
    <xf numFmtId="172" fontId="7" fillId="0" borderId="10" xfId="5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3" fontId="5" fillId="0" borderId="10" xfId="78" applyNumberFormat="1" applyFont="1" applyFill="1" applyBorder="1" applyAlignment="1">
      <alignment horizontal="left" vertical="center" wrapText="1"/>
      <protection/>
    </xf>
    <xf numFmtId="0" fontId="87" fillId="0" borderId="10" xfId="0" applyFont="1" applyFill="1" applyBorder="1" applyAlignment="1">
      <alignment horizontal="center" vertical="center" wrapText="1"/>
    </xf>
    <xf numFmtId="3" fontId="75" fillId="0" borderId="10" xfId="78" applyNumberFormat="1" applyFont="1" applyFill="1" applyBorder="1" applyAlignment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 wrapText="1"/>
    </xf>
    <xf numFmtId="3" fontId="76" fillId="0" borderId="0" xfId="78" applyNumberFormat="1" applyFont="1" applyFill="1" applyBorder="1" applyAlignment="1">
      <alignment horizontal="center" vertical="center" wrapText="1"/>
      <protection/>
    </xf>
    <xf numFmtId="3" fontId="88" fillId="0" borderId="0" xfId="78" applyNumberFormat="1" applyFont="1" applyFill="1" applyAlignment="1">
      <alignment horizontal="center" vertical="center" wrapText="1"/>
      <protection/>
    </xf>
    <xf numFmtId="3" fontId="72" fillId="0" borderId="0" xfId="78" applyNumberFormat="1" applyFont="1" applyFill="1" applyAlignment="1">
      <alignment horizontal="right" vertical="center" wrapText="1"/>
      <protection/>
    </xf>
    <xf numFmtId="3" fontId="76" fillId="0" borderId="12" xfId="78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center" wrapText="1"/>
    </xf>
    <xf numFmtId="3" fontId="7" fillId="0" borderId="10" xfId="78" applyNumberFormat="1" applyFont="1" applyFill="1" applyBorder="1" applyAlignment="1">
      <alignment horizontal="center" vertical="center" wrapText="1"/>
      <protection/>
    </xf>
    <xf numFmtId="172" fontId="7" fillId="0" borderId="10" xfId="50" applyNumberFormat="1" applyFont="1" applyFill="1" applyBorder="1" applyAlignment="1">
      <alignment horizontal="center" vertical="center" wrapText="1"/>
    </xf>
    <xf numFmtId="172" fontId="11" fillId="0" borderId="0" xfId="50" applyNumberFormat="1" applyFont="1" applyFill="1" applyAlignment="1">
      <alignment horizontal="right" vertical="center" wrapText="1"/>
    </xf>
    <xf numFmtId="0" fontId="89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</cellXfs>
  <cellStyles count="10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Bình thường 2" xfId="33"/>
    <cellStyle name="Comma [0] 2" xfId="34"/>
    <cellStyle name="Comma [0] 3" xfId="35"/>
    <cellStyle name="Comma 10 10" xfId="36"/>
    <cellStyle name="Comma 11" xfId="37"/>
    <cellStyle name="Comma 2" xfId="38"/>
    <cellStyle name="Comma 2 2" xfId="39"/>
    <cellStyle name="Comma 2 3" xfId="40"/>
    <cellStyle name="Comma 3" xfId="41"/>
    <cellStyle name="Comma 3 2" xfId="42"/>
    <cellStyle name="Comma 4" xfId="43"/>
    <cellStyle name="Comma 4 2" xfId="44"/>
    <cellStyle name="Comma 6" xfId="45"/>
    <cellStyle name="Comma 7" xfId="46"/>
    <cellStyle name="Chuẩn 2" xfId="47"/>
    <cellStyle name="Chuẩn 2 2" xfId="48"/>
    <cellStyle name="Comma [0]" xfId="49"/>
    <cellStyle name="Comma" xfId="50"/>
    <cellStyle name="Đầu ra" xfId="51"/>
    <cellStyle name="Đầu vào" xfId="52"/>
    <cellStyle name="Đề mục 1" xfId="53"/>
    <cellStyle name="Đề mục 2" xfId="54"/>
    <cellStyle name="Đề mục 3" xfId="55"/>
    <cellStyle name="Đề mục 4" xfId="56"/>
    <cellStyle name="Ghi chú" xfId="57"/>
    <cellStyle name="Kiểm tra Ô" xfId="58"/>
    <cellStyle name="Normal 10" xfId="59"/>
    <cellStyle name="Normal 11" xfId="60"/>
    <cellStyle name="Normal 13" xfId="61"/>
    <cellStyle name="Normal 2" xfId="62"/>
    <cellStyle name="Normal 2 2" xfId="63"/>
    <cellStyle name="Normal 2 3" xfId="64"/>
    <cellStyle name="Normal 2 3 2" xfId="65"/>
    <cellStyle name="Normal 2 4" xfId="66"/>
    <cellStyle name="Normal 2 5" xfId="67"/>
    <cellStyle name="Normal 2 8" xfId="68"/>
    <cellStyle name="Normal 3" xfId="69"/>
    <cellStyle name="Normal 3 2" xfId="70"/>
    <cellStyle name="Normal 3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_Bieu mau (CV )" xfId="78"/>
    <cellStyle name="Nhấn1" xfId="79"/>
    <cellStyle name="Nhấn2" xfId="80"/>
    <cellStyle name="Nhấn3" xfId="81"/>
    <cellStyle name="Nhấn4" xfId="82"/>
    <cellStyle name="Nhấn5" xfId="83"/>
    <cellStyle name="Nhấn6" xfId="84"/>
    <cellStyle name="Ô Được nối kết" xfId="85"/>
    <cellStyle name="Percent 2" xfId="86"/>
    <cellStyle name="Percent" xfId="87"/>
    <cellStyle name="Hyperlink" xfId="88"/>
    <cellStyle name="Followed Hyperlink" xfId="89"/>
    <cellStyle name="Currency [0]" xfId="90"/>
    <cellStyle name="Currency" xfId="91"/>
    <cellStyle name="Tiêu đề" xfId="92"/>
    <cellStyle name="Tính toán" xfId="93"/>
    <cellStyle name="Tổng" xfId="94"/>
    <cellStyle name="Tốt" xfId="95"/>
    <cellStyle name="Trung tính" xfId="96"/>
    <cellStyle name="Văn bản Cảnh báo" xfId="97"/>
    <cellStyle name="Văn bản Giải thích" xfId="98"/>
    <cellStyle name="Xấu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&#258;M%202021\3.%20T&#7900;%20TR&#204;NH\5.%20File%20chuan%20trinh%20ky%20hop%20chuyen%20de\Ke%20hoach%20DTC%20trung%20han%20giai%20doan%202021-2025\Bieu%20k&#232;m%20NQ%2060%20dau%20tu%20cong%20giai%20doan%202021.2025%20huyen%20Cho%20D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Cấp huyện"/>
      <sheetName val="Sheet2"/>
      <sheetName val="Sheet1"/>
    </sheetNames>
    <sheetDataSet>
      <sheetData sheetId="0">
        <row r="36">
          <cell r="L36">
            <v>6672.021914</v>
          </cell>
        </row>
        <row r="39">
          <cell r="L39">
            <v>2980.785</v>
          </cell>
        </row>
        <row r="41">
          <cell r="L41">
            <v>8200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70" zoomScaleNormal="70" zoomScalePageLayoutView="85" workbookViewId="0" topLeftCell="A1">
      <selection activeCell="C10" sqref="C10"/>
    </sheetView>
  </sheetViews>
  <sheetFormatPr defaultColWidth="9.140625" defaultRowHeight="15"/>
  <cols>
    <col min="1" max="1" width="5.140625" style="48" customWidth="1"/>
    <col min="2" max="2" width="36.57421875" style="50" customWidth="1"/>
    <col min="3" max="3" width="12.140625" style="52" customWidth="1"/>
    <col min="4" max="4" width="10.140625" style="52" customWidth="1"/>
    <col min="5" max="5" width="10.7109375" style="52" customWidth="1"/>
    <col min="6" max="6" width="10.140625" style="51" customWidth="1"/>
    <col min="7" max="7" width="18.00390625" style="48" customWidth="1"/>
    <col min="8" max="8" width="23.00390625" style="48" customWidth="1"/>
    <col min="9" max="18" width="9.00390625" style="48" customWidth="1"/>
    <col min="19" max="16384" width="9.00390625" style="49" customWidth="1"/>
  </cols>
  <sheetData>
    <row r="1" spans="1:8" ht="19.5" customHeight="1">
      <c r="A1" s="128" t="s">
        <v>135</v>
      </c>
      <c r="B1" s="128"/>
      <c r="C1" s="128"/>
      <c r="D1" s="128"/>
      <c r="E1" s="128"/>
      <c r="F1" s="128"/>
      <c r="G1" s="58"/>
      <c r="H1" s="58"/>
    </row>
    <row r="2" spans="1:8" ht="38.25" customHeight="1">
      <c r="A2" s="127" t="s">
        <v>211</v>
      </c>
      <c r="B2" s="127"/>
      <c r="C2" s="127"/>
      <c r="D2" s="127"/>
      <c r="E2" s="127"/>
      <c r="F2" s="127"/>
      <c r="G2" s="58"/>
      <c r="H2" s="58"/>
    </row>
    <row r="3" spans="1:8" ht="41.25" customHeight="1">
      <c r="A3" s="126" t="str">
        <f>'Biểu 02'!A3:N3</f>
        <v>(Kèm theo Nghị quyết số:     29   /NQ-HĐND ngày     19   tháng 12 năm 2023 của Hội đồng nhân dân huyện Chợ Đồn)</v>
      </c>
      <c r="B3" s="126"/>
      <c r="C3" s="126"/>
      <c r="D3" s="126"/>
      <c r="E3" s="126"/>
      <c r="F3" s="126"/>
      <c r="G3" s="57"/>
      <c r="H3" s="57"/>
    </row>
    <row r="4" spans="1:8" ht="20.25" customHeight="1">
      <c r="A4" s="87"/>
      <c r="B4" s="87"/>
      <c r="C4" s="88"/>
      <c r="D4" s="129" t="s">
        <v>47</v>
      </c>
      <c r="E4" s="129"/>
      <c r="F4" s="129"/>
      <c r="G4" s="57"/>
      <c r="H4" s="57"/>
    </row>
    <row r="5" spans="1:8" ht="74.25" customHeight="1">
      <c r="A5" s="89" t="s">
        <v>132</v>
      </c>
      <c r="B5" s="89" t="s">
        <v>53</v>
      </c>
      <c r="C5" s="90" t="s">
        <v>137</v>
      </c>
      <c r="D5" s="90" t="s">
        <v>136</v>
      </c>
      <c r="E5" s="90" t="s">
        <v>55</v>
      </c>
      <c r="F5" s="89" t="s">
        <v>45</v>
      </c>
      <c r="G5" s="56"/>
      <c r="H5" s="56"/>
    </row>
    <row r="6" spans="1:8" ht="27" customHeight="1">
      <c r="A6" s="91" t="s">
        <v>4</v>
      </c>
      <c r="B6" s="101" t="s">
        <v>134</v>
      </c>
      <c r="C6" s="93">
        <f>C7+C8+C9</f>
        <v>12300</v>
      </c>
      <c r="D6" s="93">
        <f>D7+D8+D9</f>
        <v>12300</v>
      </c>
      <c r="E6" s="93">
        <f>E7+E8+E9</f>
        <v>0</v>
      </c>
      <c r="F6" s="91"/>
      <c r="G6" s="56"/>
      <c r="H6" s="56"/>
    </row>
    <row r="7" spans="1:18" s="106" customFormat="1" ht="54" customHeight="1">
      <c r="A7" s="102">
        <v>1</v>
      </c>
      <c r="B7" s="103" t="str">
        <f>'Biểu 02'!B12</f>
        <v>Hỗ trợ các địa phương thực hiện Chương trình MTQG xây dựng nông thôn mới</v>
      </c>
      <c r="C7" s="104">
        <f>'Biểu 02'!L12</f>
        <v>10000</v>
      </c>
      <c r="D7" s="104">
        <f>C7</f>
        <v>10000</v>
      </c>
      <c r="E7" s="104">
        <f>C7-D7</f>
        <v>0</v>
      </c>
      <c r="F7" s="102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s="106" customFormat="1" ht="62.25" customHeight="1">
      <c r="A8" s="102">
        <v>2</v>
      </c>
      <c r="B8" s="107" t="str">
        <f>'Biểu 02'!B50</f>
        <v>Chưa đủ điều kiện phân bổ chi tiết (Hỗ trợ có mục tiêu cho các xã lập quy hoạch điểm dân cư nông thôn)</v>
      </c>
      <c r="C8" s="104">
        <f>'Biểu 02'!L50</f>
        <v>300</v>
      </c>
      <c r="D8" s="104">
        <f>C8</f>
        <v>300</v>
      </c>
      <c r="E8" s="104"/>
      <c r="F8" s="102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s="106" customFormat="1" ht="36.75" customHeight="1">
      <c r="A9" s="102">
        <v>3</v>
      </c>
      <c r="B9" s="107" t="str">
        <f>'Biểu 02'!B41</f>
        <v>Hỗ trợ kinh phí lập quy hoạch chung xã </v>
      </c>
      <c r="C9" s="104">
        <f>'Biểu 02'!L41</f>
        <v>2000</v>
      </c>
      <c r="D9" s="104">
        <v>2000</v>
      </c>
      <c r="E9" s="104"/>
      <c r="F9" s="102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1:6" ht="36" customHeight="1">
      <c r="A10" s="91" t="s">
        <v>5</v>
      </c>
      <c r="B10" s="92" t="s">
        <v>138</v>
      </c>
      <c r="C10" s="94">
        <f>'Biểu 02'!L51</f>
        <v>19934</v>
      </c>
      <c r="D10" s="94">
        <f>C10</f>
        <v>19934</v>
      </c>
      <c r="E10" s="93">
        <f>C10-D10</f>
        <v>0</v>
      </c>
      <c r="F10" s="92"/>
    </row>
    <row r="11" spans="1:6" ht="36.75" customHeight="1">
      <c r="A11" s="91" t="s">
        <v>6</v>
      </c>
      <c r="B11" s="92" t="s">
        <v>141</v>
      </c>
      <c r="C11" s="94">
        <f>'Biểu 02'!L88</f>
        <v>18630</v>
      </c>
      <c r="D11" s="94">
        <v>8515</v>
      </c>
      <c r="E11" s="93">
        <f>C11-D11</f>
        <v>10115</v>
      </c>
      <c r="F11" s="92"/>
    </row>
    <row r="12" spans="1:6" ht="27" customHeight="1">
      <c r="A12" s="95"/>
      <c r="B12" s="95" t="s">
        <v>54</v>
      </c>
      <c r="C12" s="96">
        <f>SUM(C7:C11)</f>
        <v>50864</v>
      </c>
      <c r="D12" s="96">
        <f>SUM(D7:D11)</f>
        <v>40749</v>
      </c>
      <c r="E12" s="96">
        <f>SUM(E7:E11)</f>
        <v>10115</v>
      </c>
      <c r="F12" s="95"/>
    </row>
    <row r="13" spans="1:6" ht="16.5">
      <c r="A13" s="97"/>
      <c r="B13" s="98"/>
      <c r="C13" s="99"/>
      <c r="D13" s="99"/>
      <c r="E13" s="99"/>
      <c r="F13" s="100"/>
    </row>
  </sheetData>
  <sheetProtection/>
  <mergeCells count="4">
    <mergeCell ref="A3:F3"/>
    <mergeCell ref="A2:F2"/>
    <mergeCell ref="A1:F1"/>
    <mergeCell ref="D4:F4"/>
  </mergeCells>
  <printOptions/>
  <pageMargins left="0.6041666666666666" right="0.25" top="0.69" bottom="0.75" header="0.74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6"/>
  <sheetViews>
    <sheetView zoomScale="70" zoomScaleNormal="70" workbookViewId="0" topLeftCell="A1">
      <selection activeCell="I7" sqref="I7:I8"/>
    </sheetView>
  </sheetViews>
  <sheetFormatPr defaultColWidth="9.140625" defaultRowHeight="15"/>
  <cols>
    <col min="1" max="1" width="5.140625" style="3" customWidth="1"/>
    <col min="2" max="2" width="30.421875" style="4" customWidth="1"/>
    <col min="3" max="3" width="8.421875" style="3" customWidth="1"/>
    <col min="4" max="4" width="9.57421875" style="3" customWidth="1"/>
    <col min="5" max="5" width="16.421875" style="3" customWidth="1"/>
    <col min="6" max="6" width="11.00390625" style="1" customWidth="1"/>
    <col min="7" max="7" width="10.421875" style="1" customWidth="1"/>
    <col min="8" max="8" width="14.140625" style="5" customWidth="1"/>
    <col min="9" max="9" width="12.421875" style="1" customWidth="1"/>
    <col min="10" max="10" width="11.421875" style="1" customWidth="1"/>
    <col min="11" max="11" width="10.57421875" style="1" customWidth="1"/>
    <col min="12" max="12" width="10.421875" style="1" customWidth="1"/>
    <col min="13" max="13" width="14.28125" style="3" customWidth="1"/>
    <col min="14" max="14" width="14.140625" style="3" customWidth="1"/>
    <col min="15" max="16384" width="9.00390625" style="8" customWidth="1"/>
  </cols>
  <sheetData>
    <row r="1" spans="12:14" ht="18.75">
      <c r="L1" s="135" t="s">
        <v>140</v>
      </c>
      <c r="M1" s="135"/>
      <c r="N1" s="135"/>
    </row>
    <row r="2" spans="1:14" ht="21.75" customHeight="1">
      <c r="A2" s="130" t="s">
        <v>133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8.75">
      <c r="A3" s="131" t="s">
        <v>212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1:14" ht="21.75" customHeight="1">
      <c r="K4" s="14"/>
      <c r="L4" s="14"/>
      <c r="M4" s="132" t="s">
        <v>47</v>
      </c>
      <c r="N4" s="132"/>
    </row>
    <row r="5" spans="1:14" ht="15" customHeight="1">
      <c r="A5" s="133" t="s">
        <v>0</v>
      </c>
      <c r="B5" s="133" t="s">
        <v>1</v>
      </c>
      <c r="C5" s="133" t="s">
        <v>122</v>
      </c>
      <c r="D5" s="133"/>
      <c r="E5" s="133" t="s">
        <v>22</v>
      </c>
      <c r="F5" s="133"/>
      <c r="G5" s="133"/>
      <c r="H5" s="134" t="s">
        <v>7</v>
      </c>
      <c r="I5" s="134"/>
      <c r="J5" s="134" t="s">
        <v>78</v>
      </c>
      <c r="K5" s="134" t="s">
        <v>79</v>
      </c>
      <c r="L5" s="134" t="s">
        <v>80</v>
      </c>
      <c r="M5" s="133" t="s">
        <v>13</v>
      </c>
      <c r="N5" s="133" t="s">
        <v>45</v>
      </c>
    </row>
    <row r="6" spans="1:14" ht="21.75" customHeight="1">
      <c r="A6" s="133"/>
      <c r="B6" s="133"/>
      <c r="C6" s="133"/>
      <c r="D6" s="133"/>
      <c r="E6" s="133"/>
      <c r="F6" s="133"/>
      <c r="G6" s="133"/>
      <c r="H6" s="134"/>
      <c r="I6" s="134"/>
      <c r="J6" s="134"/>
      <c r="K6" s="134"/>
      <c r="L6" s="134"/>
      <c r="M6" s="133"/>
      <c r="N6" s="133"/>
    </row>
    <row r="7" spans="1:14" ht="23.25" customHeight="1">
      <c r="A7" s="133"/>
      <c r="B7" s="133"/>
      <c r="C7" s="133" t="s">
        <v>19</v>
      </c>
      <c r="D7" s="133" t="s">
        <v>20</v>
      </c>
      <c r="E7" s="133" t="s">
        <v>2</v>
      </c>
      <c r="F7" s="134" t="s">
        <v>8</v>
      </c>
      <c r="G7" s="134"/>
      <c r="H7" s="134" t="s">
        <v>2</v>
      </c>
      <c r="I7" s="134" t="s">
        <v>9</v>
      </c>
      <c r="J7" s="134"/>
      <c r="K7" s="134"/>
      <c r="L7" s="134"/>
      <c r="M7" s="133"/>
      <c r="N7" s="133"/>
    </row>
    <row r="8" spans="1:14" ht="49.5" customHeight="1">
      <c r="A8" s="133"/>
      <c r="B8" s="133"/>
      <c r="C8" s="133"/>
      <c r="D8" s="133"/>
      <c r="E8" s="133"/>
      <c r="F8" s="15" t="s">
        <v>3</v>
      </c>
      <c r="G8" s="15" t="s">
        <v>12</v>
      </c>
      <c r="H8" s="134"/>
      <c r="I8" s="134"/>
      <c r="J8" s="134"/>
      <c r="K8" s="134"/>
      <c r="L8" s="134"/>
      <c r="M8" s="133"/>
      <c r="N8" s="133"/>
    </row>
    <row r="9" spans="1:14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13">
        <v>12</v>
      </c>
      <c r="M9" s="9">
        <v>13</v>
      </c>
      <c r="N9" s="9">
        <v>14</v>
      </c>
    </row>
    <row r="10" spans="1:14" s="2" customFormat="1" ht="22.5" customHeight="1">
      <c r="A10" s="16"/>
      <c r="B10" s="17" t="s">
        <v>131</v>
      </c>
      <c r="C10" s="16"/>
      <c r="D10" s="16"/>
      <c r="E10" s="16"/>
      <c r="F10" s="18">
        <f aca="true" t="shared" si="0" ref="F10:L10">F11+F51+F88</f>
        <v>145723.92126200002</v>
      </c>
      <c r="G10" s="18">
        <f t="shared" si="0"/>
        <v>95577.84829400001</v>
      </c>
      <c r="H10" s="18">
        <f t="shared" si="0"/>
        <v>0</v>
      </c>
      <c r="I10" s="18">
        <f t="shared" si="0"/>
        <v>8123.765537</v>
      </c>
      <c r="J10" s="18">
        <f t="shared" si="0"/>
        <v>115693.25693199999</v>
      </c>
      <c r="K10" s="18">
        <f t="shared" si="0"/>
        <v>42086.148421</v>
      </c>
      <c r="L10" s="18">
        <f t="shared" si="0"/>
        <v>50864</v>
      </c>
      <c r="M10" s="16"/>
      <c r="N10" s="16"/>
    </row>
    <row r="11" spans="1:14" s="2" customFormat="1" ht="36" customHeight="1">
      <c r="A11" s="16" t="s">
        <v>10</v>
      </c>
      <c r="B11" s="17" t="s">
        <v>139</v>
      </c>
      <c r="C11" s="16"/>
      <c r="D11" s="16"/>
      <c r="E11" s="16"/>
      <c r="F11" s="18">
        <f>F12+F41+F50</f>
        <v>26746.072968</v>
      </c>
      <c r="G11" s="18">
        <f aca="true" t="shared" si="1" ref="G11:L11">G12+G41+G50</f>
        <v>0</v>
      </c>
      <c r="H11" s="18">
        <f t="shared" si="1"/>
        <v>0</v>
      </c>
      <c r="I11" s="18">
        <f t="shared" si="1"/>
        <v>0</v>
      </c>
      <c r="J11" s="18">
        <f t="shared" si="1"/>
        <v>25151.624181</v>
      </c>
      <c r="K11" s="18">
        <f t="shared" si="1"/>
        <v>1500</v>
      </c>
      <c r="L11" s="18">
        <f t="shared" si="1"/>
        <v>12300</v>
      </c>
      <c r="M11" s="16"/>
      <c r="N11" s="16"/>
    </row>
    <row r="12" spans="1:14" s="2" customFormat="1" ht="54.75" customHeight="1">
      <c r="A12" s="16" t="s">
        <v>4</v>
      </c>
      <c r="B12" s="17" t="s">
        <v>92</v>
      </c>
      <c r="C12" s="16"/>
      <c r="D12" s="16"/>
      <c r="E12" s="16"/>
      <c r="F12" s="18">
        <f aca="true" t="shared" si="2" ref="F12:L12">F13+F19+F21+F23+F25+F28+F33+F35+F37+F39</f>
        <v>22549.517392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22551.624181</v>
      </c>
      <c r="K12" s="18">
        <f t="shared" si="2"/>
        <v>1500</v>
      </c>
      <c r="L12" s="18">
        <f t="shared" si="2"/>
        <v>10000</v>
      </c>
      <c r="M12" s="16"/>
      <c r="N12" s="16"/>
    </row>
    <row r="13" spans="1:14" s="7" customFormat="1" ht="26.25" customHeight="1">
      <c r="A13" s="27"/>
      <c r="B13" s="65" t="s">
        <v>73</v>
      </c>
      <c r="C13" s="27"/>
      <c r="D13" s="27"/>
      <c r="E13" s="27"/>
      <c r="F13" s="26">
        <f aca="true" t="shared" si="3" ref="F13:L13">SUM(F14:F18)</f>
        <v>4998.586848</v>
      </c>
      <c r="G13" s="26">
        <f t="shared" si="3"/>
        <v>0</v>
      </c>
      <c r="H13" s="26">
        <f t="shared" si="3"/>
        <v>0</v>
      </c>
      <c r="I13" s="26">
        <f t="shared" si="3"/>
        <v>0</v>
      </c>
      <c r="J13" s="26">
        <f t="shared" si="3"/>
        <v>5000</v>
      </c>
      <c r="K13" s="26">
        <f t="shared" si="3"/>
        <v>1500</v>
      </c>
      <c r="L13" s="26">
        <f t="shared" si="3"/>
        <v>2435</v>
      </c>
      <c r="M13" s="27"/>
      <c r="N13" s="27"/>
    </row>
    <row r="14" spans="1:14" s="2" customFormat="1" ht="51.75" customHeight="1">
      <c r="A14" s="28">
        <v>1</v>
      </c>
      <c r="B14" s="69" t="s">
        <v>49</v>
      </c>
      <c r="C14" s="111">
        <v>2022</v>
      </c>
      <c r="D14" s="53" t="s">
        <v>52</v>
      </c>
      <c r="E14" s="112" t="s">
        <v>168</v>
      </c>
      <c r="F14" s="30">
        <v>2500</v>
      </c>
      <c r="G14" s="18"/>
      <c r="H14" s="18"/>
      <c r="I14" s="18"/>
      <c r="J14" s="30">
        <v>2500</v>
      </c>
      <c r="K14" s="30">
        <v>1000</v>
      </c>
      <c r="L14" s="30">
        <v>1000</v>
      </c>
      <c r="M14" s="28" t="s">
        <v>48</v>
      </c>
      <c r="N14" s="16"/>
    </row>
    <row r="15" spans="1:14" s="2" customFormat="1" ht="51.75" customHeight="1">
      <c r="A15" s="28">
        <v>2</v>
      </c>
      <c r="B15" s="69" t="s">
        <v>50</v>
      </c>
      <c r="C15" s="111">
        <v>2022</v>
      </c>
      <c r="D15" s="53" t="s">
        <v>52</v>
      </c>
      <c r="E15" s="112" t="s">
        <v>169</v>
      </c>
      <c r="F15" s="30">
        <v>1000</v>
      </c>
      <c r="G15" s="18"/>
      <c r="H15" s="18"/>
      <c r="I15" s="18"/>
      <c r="J15" s="30">
        <v>1000</v>
      </c>
      <c r="K15" s="30">
        <v>500</v>
      </c>
      <c r="L15" s="30">
        <v>435</v>
      </c>
      <c r="M15" s="28" t="s">
        <v>93</v>
      </c>
      <c r="N15" s="16"/>
    </row>
    <row r="16" spans="1:14" s="2" customFormat="1" ht="69.75" customHeight="1">
      <c r="A16" s="12">
        <v>3</v>
      </c>
      <c r="B16" s="33" t="s">
        <v>113</v>
      </c>
      <c r="C16" s="111">
        <v>2022</v>
      </c>
      <c r="D16" s="111">
        <v>2024</v>
      </c>
      <c r="E16" s="113" t="s">
        <v>195</v>
      </c>
      <c r="F16" s="30">
        <v>499.586691</v>
      </c>
      <c r="G16" s="30"/>
      <c r="H16" s="18"/>
      <c r="I16" s="18"/>
      <c r="J16" s="30">
        <v>500</v>
      </c>
      <c r="K16" s="30">
        <v>0</v>
      </c>
      <c r="L16" s="30">
        <v>334</v>
      </c>
      <c r="M16" s="28" t="s">
        <v>48</v>
      </c>
      <c r="N16" s="16"/>
    </row>
    <row r="17" spans="1:14" s="2" customFormat="1" ht="69.75" customHeight="1">
      <c r="A17" s="12">
        <v>4</v>
      </c>
      <c r="B17" s="33" t="s">
        <v>114</v>
      </c>
      <c r="C17" s="111">
        <v>2022</v>
      </c>
      <c r="D17" s="111">
        <v>2024</v>
      </c>
      <c r="E17" s="113" t="s">
        <v>196</v>
      </c>
      <c r="F17" s="30">
        <v>499.252406</v>
      </c>
      <c r="G17" s="30"/>
      <c r="H17" s="18"/>
      <c r="I17" s="18"/>
      <c r="J17" s="30">
        <v>500</v>
      </c>
      <c r="K17" s="30">
        <v>0</v>
      </c>
      <c r="L17" s="30">
        <v>333</v>
      </c>
      <c r="M17" s="28" t="s">
        <v>48</v>
      </c>
      <c r="N17" s="16"/>
    </row>
    <row r="18" spans="1:14" s="2" customFormat="1" ht="69.75" customHeight="1">
      <c r="A18" s="28">
        <v>5</v>
      </c>
      <c r="B18" s="33" t="s">
        <v>115</v>
      </c>
      <c r="C18" s="111">
        <v>2022</v>
      </c>
      <c r="D18" s="111">
        <v>2024</v>
      </c>
      <c r="E18" s="113" t="s">
        <v>197</v>
      </c>
      <c r="F18" s="30">
        <v>499.747751</v>
      </c>
      <c r="G18" s="30"/>
      <c r="H18" s="18"/>
      <c r="I18" s="18"/>
      <c r="J18" s="30">
        <v>500</v>
      </c>
      <c r="K18" s="30">
        <v>0</v>
      </c>
      <c r="L18" s="30">
        <v>333</v>
      </c>
      <c r="M18" s="28" t="s">
        <v>48</v>
      </c>
      <c r="N18" s="16"/>
    </row>
    <row r="19" spans="1:14" s="7" customFormat="1" ht="28.5" customHeight="1">
      <c r="A19" s="114"/>
      <c r="B19" s="115" t="s">
        <v>71</v>
      </c>
      <c r="C19" s="116"/>
      <c r="D19" s="83"/>
      <c r="E19" s="117"/>
      <c r="F19" s="26">
        <f>F20</f>
        <v>2500</v>
      </c>
      <c r="G19" s="26">
        <f aca="true" t="shared" si="4" ref="G19:L19">G20</f>
        <v>0</v>
      </c>
      <c r="H19" s="26">
        <f t="shared" si="4"/>
        <v>0</v>
      </c>
      <c r="I19" s="26">
        <f t="shared" si="4"/>
        <v>0</v>
      </c>
      <c r="J19" s="26">
        <f t="shared" si="4"/>
        <v>2500</v>
      </c>
      <c r="K19" s="26">
        <f t="shared" si="4"/>
        <v>0</v>
      </c>
      <c r="L19" s="84">
        <f t="shared" si="4"/>
        <v>1000</v>
      </c>
      <c r="M19" s="20"/>
      <c r="N19" s="27"/>
    </row>
    <row r="20" spans="1:14" s="2" customFormat="1" ht="62.25" customHeight="1">
      <c r="A20" s="12">
        <v>8</v>
      </c>
      <c r="B20" s="33" t="s">
        <v>103</v>
      </c>
      <c r="C20" s="111">
        <v>2022</v>
      </c>
      <c r="D20" s="111">
        <v>2024</v>
      </c>
      <c r="E20" s="113" t="s">
        <v>194</v>
      </c>
      <c r="F20" s="30">
        <v>2500</v>
      </c>
      <c r="G20" s="30"/>
      <c r="H20" s="18"/>
      <c r="I20" s="18"/>
      <c r="J20" s="30">
        <v>2500</v>
      </c>
      <c r="K20" s="30">
        <v>0</v>
      </c>
      <c r="L20" s="30">
        <v>1000</v>
      </c>
      <c r="M20" s="28" t="s">
        <v>60</v>
      </c>
      <c r="N20" s="16"/>
    </row>
    <row r="21" spans="1:14" s="7" customFormat="1" ht="27" customHeight="1">
      <c r="A21" s="118"/>
      <c r="B21" s="115" t="s">
        <v>74</v>
      </c>
      <c r="C21" s="119"/>
      <c r="D21" s="83"/>
      <c r="E21" s="120"/>
      <c r="F21" s="26">
        <f>F22</f>
        <v>311.624181</v>
      </c>
      <c r="G21" s="26">
        <f aca="true" t="shared" si="5" ref="G21:L21">G22</f>
        <v>0</v>
      </c>
      <c r="H21" s="26">
        <f t="shared" si="5"/>
        <v>0</v>
      </c>
      <c r="I21" s="26">
        <f t="shared" si="5"/>
        <v>0</v>
      </c>
      <c r="J21" s="26">
        <f t="shared" si="5"/>
        <v>311.624181</v>
      </c>
      <c r="K21" s="26">
        <f t="shared" si="5"/>
        <v>0</v>
      </c>
      <c r="L21" s="26">
        <f t="shared" si="5"/>
        <v>200</v>
      </c>
      <c r="M21" s="20"/>
      <c r="N21" s="27"/>
    </row>
    <row r="22" spans="1:14" s="2" customFormat="1" ht="66" customHeight="1">
      <c r="A22" s="121">
        <v>9</v>
      </c>
      <c r="B22" s="122" t="s">
        <v>116</v>
      </c>
      <c r="C22" s="111">
        <v>2023</v>
      </c>
      <c r="D22" s="111">
        <v>2025</v>
      </c>
      <c r="E22" s="113" t="s">
        <v>160</v>
      </c>
      <c r="F22" s="30">
        <v>311.624181</v>
      </c>
      <c r="G22" s="30"/>
      <c r="H22" s="18"/>
      <c r="I22" s="18"/>
      <c r="J22" s="30">
        <f>F22</f>
        <v>311.624181</v>
      </c>
      <c r="K22" s="30">
        <v>0</v>
      </c>
      <c r="L22" s="30">
        <v>200</v>
      </c>
      <c r="M22" s="28" t="s">
        <v>59</v>
      </c>
      <c r="N22" s="16"/>
    </row>
    <row r="23" spans="1:14" s="7" customFormat="1" ht="27" customHeight="1">
      <c r="A23" s="118"/>
      <c r="B23" s="115" t="s">
        <v>104</v>
      </c>
      <c r="C23" s="119"/>
      <c r="D23" s="82"/>
      <c r="E23" s="120"/>
      <c r="F23" s="26">
        <f>F24</f>
        <v>2000</v>
      </c>
      <c r="G23" s="26">
        <f aca="true" t="shared" si="6" ref="G23:L23">G24</f>
        <v>0</v>
      </c>
      <c r="H23" s="26">
        <f t="shared" si="6"/>
        <v>0</v>
      </c>
      <c r="I23" s="26">
        <f t="shared" si="6"/>
        <v>0</v>
      </c>
      <c r="J23" s="26">
        <f t="shared" si="6"/>
        <v>2000</v>
      </c>
      <c r="K23" s="26">
        <f t="shared" si="6"/>
        <v>0</v>
      </c>
      <c r="L23" s="26">
        <f t="shared" si="6"/>
        <v>800</v>
      </c>
      <c r="M23" s="27"/>
      <c r="N23" s="27"/>
    </row>
    <row r="24" spans="1:14" s="2" customFormat="1" ht="62.25" customHeight="1">
      <c r="A24" s="121">
        <v>10</v>
      </c>
      <c r="B24" s="33" t="s">
        <v>105</v>
      </c>
      <c r="C24" s="111">
        <v>2023</v>
      </c>
      <c r="D24" s="111">
        <v>2025</v>
      </c>
      <c r="E24" s="113" t="s">
        <v>161</v>
      </c>
      <c r="F24" s="30">
        <v>2000</v>
      </c>
      <c r="G24" s="30"/>
      <c r="H24" s="18"/>
      <c r="I24" s="18"/>
      <c r="J24" s="30">
        <v>2000</v>
      </c>
      <c r="K24" s="30">
        <v>0</v>
      </c>
      <c r="L24" s="30">
        <v>800</v>
      </c>
      <c r="M24" s="28" t="s">
        <v>41</v>
      </c>
      <c r="N24" s="16"/>
    </row>
    <row r="25" spans="1:14" s="7" customFormat="1" ht="28.5" customHeight="1">
      <c r="A25" s="118"/>
      <c r="B25" s="115" t="s">
        <v>106</v>
      </c>
      <c r="C25" s="119"/>
      <c r="D25" s="83"/>
      <c r="E25" s="120"/>
      <c r="F25" s="26">
        <f>SUM(F26:F27)</f>
        <v>2400</v>
      </c>
      <c r="G25" s="26">
        <f aca="true" t="shared" si="7" ref="G25:L25">SUM(G26:G27)</f>
        <v>0</v>
      </c>
      <c r="H25" s="26">
        <f t="shared" si="7"/>
        <v>0</v>
      </c>
      <c r="I25" s="26">
        <f t="shared" si="7"/>
        <v>0</v>
      </c>
      <c r="J25" s="26">
        <f t="shared" si="7"/>
        <v>2400</v>
      </c>
      <c r="K25" s="26">
        <f t="shared" si="7"/>
        <v>0</v>
      </c>
      <c r="L25" s="26">
        <f t="shared" si="7"/>
        <v>1000</v>
      </c>
      <c r="M25" s="20"/>
      <c r="N25" s="27"/>
    </row>
    <row r="26" spans="1:14" s="2" customFormat="1" ht="63.75" customHeight="1">
      <c r="A26" s="121">
        <v>11</v>
      </c>
      <c r="B26" s="33" t="s">
        <v>117</v>
      </c>
      <c r="C26" s="111">
        <v>2023</v>
      </c>
      <c r="D26" s="111">
        <v>2025</v>
      </c>
      <c r="E26" s="113" t="s">
        <v>162</v>
      </c>
      <c r="F26" s="30">
        <v>1200</v>
      </c>
      <c r="G26" s="30"/>
      <c r="H26" s="18"/>
      <c r="I26" s="18"/>
      <c r="J26" s="30">
        <v>1200</v>
      </c>
      <c r="K26" s="30">
        <v>0</v>
      </c>
      <c r="L26" s="30">
        <v>500</v>
      </c>
      <c r="M26" s="28" t="s">
        <v>61</v>
      </c>
      <c r="N26" s="16"/>
    </row>
    <row r="27" spans="1:14" s="2" customFormat="1" ht="62.25" customHeight="1">
      <c r="A27" s="121">
        <v>12</v>
      </c>
      <c r="B27" s="33" t="s">
        <v>118</v>
      </c>
      <c r="C27" s="111">
        <v>2023</v>
      </c>
      <c r="D27" s="111">
        <v>2025</v>
      </c>
      <c r="E27" s="113" t="s">
        <v>163</v>
      </c>
      <c r="F27" s="30">
        <v>1200</v>
      </c>
      <c r="G27" s="30"/>
      <c r="H27" s="18"/>
      <c r="I27" s="18"/>
      <c r="J27" s="30">
        <v>1200</v>
      </c>
      <c r="K27" s="30">
        <v>0</v>
      </c>
      <c r="L27" s="30">
        <v>500</v>
      </c>
      <c r="M27" s="28" t="s">
        <v>61</v>
      </c>
      <c r="N27" s="16"/>
    </row>
    <row r="28" spans="1:14" s="2" customFormat="1" ht="30" customHeight="1">
      <c r="A28" s="118"/>
      <c r="B28" s="115" t="s">
        <v>68</v>
      </c>
      <c r="C28" s="119"/>
      <c r="D28" s="53"/>
      <c r="E28" s="119"/>
      <c r="F28" s="26">
        <f>SUM(F29:F32)</f>
        <v>3339.306363</v>
      </c>
      <c r="G28" s="26">
        <f aca="true" t="shared" si="8" ref="G28:L28">SUM(G29:G32)</f>
        <v>0</v>
      </c>
      <c r="H28" s="26">
        <f t="shared" si="8"/>
        <v>0</v>
      </c>
      <c r="I28" s="26">
        <f t="shared" si="8"/>
        <v>0</v>
      </c>
      <c r="J28" s="26">
        <f t="shared" si="8"/>
        <v>3340</v>
      </c>
      <c r="K28" s="26">
        <f t="shared" si="8"/>
        <v>0</v>
      </c>
      <c r="L28" s="26">
        <f t="shared" si="8"/>
        <v>1665</v>
      </c>
      <c r="M28" s="28"/>
      <c r="N28" s="16"/>
    </row>
    <row r="29" spans="1:14" s="2" customFormat="1" ht="61.5" customHeight="1">
      <c r="A29" s="121">
        <v>13</v>
      </c>
      <c r="B29" s="33" t="s">
        <v>119</v>
      </c>
      <c r="C29" s="111">
        <v>2022</v>
      </c>
      <c r="D29" s="111">
        <v>2024</v>
      </c>
      <c r="E29" s="113" t="s">
        <v>164</v>
      </c>
      <c r="F29" s="30">
        <v>330</v>
      </c>
      <c r="G29" s="30"/>
      <c r="H29" s="18"/>
      <c r="I29" s="18"/>
      <c r="J29" s="30">
        <v>330</v>
      </c>
      <c r="K29" s="30">
        <v>0</v>
      </c>
      <c r="L29" s="30">
        <v>250</v>
      </c>
      <c r="M29" s="28" t="s">
        <v>65</v>
      </c>
      <c r="N29" s="16"/>
    </row>
    <row r="30" spans="1:14" s="2" customFormat="1" ht="61.5" customHeight="1">
      <c r="A30" s="121">
        <v>14</v>
      </c>
      <c r="B30" s="33" t="s">
        <v>120</v>
      </c>
      <c r="C30" s="111">
        <v>2022</v>
      </c>
      <c r="D30" s="111">
        <v>2024</v>
      </c>
      <c r="E30" s="113" t="s">
        <v>165</v>
      </c>
      <c r="F30" s="30">
        <v>239.380041</v>
      </c>
      <c r="G30" s="30"/>
      <c r="H30" s="18"/>
      <c r="I30" s="18"/>
      <c r="J30" s="30">
        <v>240</v>
      </c>
      <c r="K30" s="30">
        <v>0</v>
      </c>
      <c r="L30" s="30">
        <v>200</v>
      </c>
      <c r="M30" s="28" t="s">
        <v>65</v>
      </c>
      <c r="N30" s="16"/>
    </row>
    <row r="31" spans="1:14" s="2" customFormat="1" ht="61.5" customHeight="1">
      <c r="A31" s="121">
        <v>15</v>
      </c>
      <c r="B31" s="33" t="s">
        <v>121</v>
      </c>
      <c r="C31" s="111">
        <v>2022</v>
      </c>
      <c r="D31" s="111">
        <v>2024</v>
      </c>
      <c r="E31" s="113" t="s">
        <v>166</v>
      </c>
      <c r="F31" s="30">
        <v>269.926322</v>
      </c>
      <c r="G31" s="30"/>
      <c r="H31" s="18"/>
      <c r="I31" s="18"/>
      <c r="J31" s="30">
        <v>270</v>
      </c>
      <c r="K31" s="30">
        <v>0</v>
      </c>
      <c r="L31" s="30">
        <v>215</v>
      </c>
      <c r="M31" s="28" t="s">
        <v>65</v>
      </c>
      <c r="N31" s="16"/>
    </row>
    <row r="32" spans="1:14" s="2" customFormat="1" ht="61.5" customHeight="1">
      <c r="A32" s="121">
        <v>16</v>
      </c>
      <c r="B32" s="33" t="s">
        <v>107</v>
      </c>
      <c r="C32" s="111">
        <v>2022</v>
      </c>
      <c r="D32" s="111">
        <v>2024</v>
      </c>
      <c r="E32" s="113" t="s">
        <v>193</v>
      </c>
      <c r="F32" s="30">
        <v>2500</v>
      </c>
      <c r="G32" s="30"/>
      <c r="H32" s="18"/>
      <c r="I32" s="18"/>
      <c r="J32" s="30">
        <v>2500</v>
      </c>
      <c r="K32" s="30">
        <v>0</v>
      </c>
      <c r="L32" s="30">
        <v>1000</v>
      </c>
      <c r="M32" s="28" t="s">
        <v>41</v>
      </c>
      <c r="N32" s="16"/>
    </row>
    <row r="33" spans="1:14" s="7" customFormat="1" ht="30" customHeight="1">
      <c r="A33" s="118"/>
      <c r="B33" s="115" t="s">
        <v>69</v>
      </c>
      <c r="C33" s="119"/>
      <c r="D33" s="82"/>
      <c r="E33" s="120"/>
      <c r="F33" s="26">
        <f>F34</f>
        <v>1500</v>
      </c>
      <c r="G33" s="26">
        <f aca="true" t="shared" si="9" ref="G33:L33">G34</f>
        <v>0</v>
      </c>
      <c r="H33" s="26">
        <f t="shared" si="9"/>
        <v>0</v>
      </c>
      <c r="I33" s="26">
        <f t="shared" si="9"/>
        <v>0</v>
      </c>
      <c r="J33" s="26">
        <f t="shared" si="9"/>
        <v>1500</v>
      </c>
      <c r="K33" s="26">
        <f t="shared" si="9"/>
        <v>0</v>
      </c>
      <c r="L33" s="26">
        <f t="shared" si="9"/>
        <v>633</v>
      </c>
      <c r="M33" s="27"/>
      <c r="N33" s="27"/>
    </row>
    <row r="34" spans="1:14" s="2" customFormat="1" ht="70.5" customHeight="1">
      <c r="A34" s="121">
        <v>17</v>
      </c>
      <c r="B34" s="33" t="s">
        <v>108</v>
      </c>
      <c r="C34" s="111">
        <v>2022</v>
      </c>
      <c r="D34" s="111">
        <v>2024</v>
      </c>
      <c r="E34" s="113" t="s">
        <v>167</v>
      </c>
      <c r="F34" s="30">
        <v>1500</v>
      </c>
      <c r="G34" s="30"/>
      <c r="H34" s="18"/>
      <c r="I34" s="18"/>
      <c r="J34" s="30">
        <v>1500</v>
      </c>
      <c r="K34" s="30">
        <v>0</v>
      </c>
      <c r="L34" s="30">
        <v>633</v>
      </c>
      <c r="M34" s="28" t="s">
        <v>62</v>
      </c>
      <c r="N34" s="16"/>
    </row>
    <row r="35" spans="1:14" s="7" customFormat="1" ht="30.75" customHeight="1">
      <c r="A35" s="118"/>
      <c r="B35" s="115" t="s">
        <v>72</v>
      </c>
      <c r="C35" s="119"/>
      <c r="D35" s="82"/>
      <c r="E35" s="120"/>
      <c r="F35" s="26">
        <f>F36</f>
        <v>2500</v>
      </c>
      <c r="G35" s="26">
        <f aca="true" t="shared" si="10" ref="G35:L35">G36</f>
        <v>0</v>
      </c>
      <c r="H35" s="26">
        <f t="shared" si="10"/>
        <v>0</v>
      </c>
      <c r="I35" s="26">
        <f t="shared" si="10"/>
        <v>0</v>
      </c>
      <c r="J35" s="26">
        <f t="shared" si="10"/>
        <v>2500</v>
      </c>
      <c r="K35" s="26">
        <f t="shared" si="10"/>
        <v>0</v>
      </c>
      <c r="L35" s="26">
        <f t="shared" si="10"/>
        <v>1000</v>
      </c>
      <c r="M35" s="27"/>
      <c r="N35" s="27"/>
    </row>
    <row r="36" spans="1:14" s="2" customFormat="1" ht="65.25" customHeight="1">
      <c r="A36" s="121">
        <v>18</v>
      </c>
      <c r="B36" s="33" t="s">
        <v>109</v>
      </c>
      <c r="C36" s="111">
        <v>2022</v>
      </c>
      <c r="D36" s="111">
        <v>2024</v>
      </c>
      <c r="E36" s="113" t="s">
        <v>192</v>
      </c>
      <c r="F36" s="30">
        <v>2500</v>
      </c>
      <c r="G36" s="30"/>
      <c r="H36" s="18"/>
      <c r="I36" s="18"/>
      <c r="J36" s="30">
        <v>2500</v>
      </c>
      <c r="K36" s="30">
        <v>0</v>
      </c>
      <c r="L36" s="30">
        <v>1000</v>
      </c>
      <c r="M36" s="28" t="s">
        <v>41</v>
      </c>
      <c r="N36" s="16"/>
    </row>
    <row r="37" spans="1:14" s="7" customFormat="1" ht="29.25" customHeight="1">
      <c r="A37" s="118"/>
      <c r="B37" s="115" t="s">
        <v>70</v>
      </c>
      <c r="C37" s="119"/>
      <c r="D37" s="82"/>
      <c r="E37" s="120"/>
      <c r="F37" s="26">
        <f>F38</f>
        <v>1500</v>
      </c>
      <c r="G37" s="26">
        <f aca="true" t="shared" si="11" ref="G37:L37">G38</f>
        <v>0</v>
      </c>
      <c r="H37" s="26">
        <f t="shared" si="11"/>
        <v>0</v>
      </c>
      <c r="I37" s="26">
        <f t="shared" si="11"/>
        <v>0</v>
      </c>
      <c r="J37" s="26">
        <f t="shared" si="11"/>
        <v>1500</v>
      </c>
      <c r="K37" s="26">
        <f t="shared" si="11"/>
        <v>0</v>
      </c>
      <c r="L37" s="26">
        <f t="shared" si="11"/>
        <v>634</v>
      </c>
      <c r="M37" s="27"/>
      <c r="N37" s="27"/>
    </row>
    <row r="38" spans="1:14" s="2" customFormat="1" ht="66.75" customHeight="1">
      <c r="A38" s="121">
        <v>19</v>
      </c>
      <c r="B38" s="33" t="s">
        <v>110</v>
      </c>
      <c r="C38" s="111">
        <v>2022</v>
      </c>
      <c r="D38" s="111">
        <v>2024</v>
      </c>
      <c r="E38" s="113" t="s">
        <v>158</v>
      </c>
      <c r="F38" s="30">
        <v>1500</v>
      </c>
      <c r="G38" s="30"/>
      <c r="H38" s="18"/>
      <c r="I38" s="18"/>
      <c r="J38" s="30">
        <v>1500</v>
      </c>
      <c r="K38" s="30">
        <v>0</v>
      </c>
      <c r="L38" s="30">
        <v>634</v>
      </c>
      <c r="M38" s="28" t="s">
        <v>57</v>
      </c>
      <c r="N38" s="16"/>
    </row>
    <row r="39" spans="1:14" s="7" customFormat="1" ht="27" customHeight="1">
      <c r="A39" s="118"/>
      <c r="B39" s="115" t="s">
        <v>67</v>
      </c>
      <c r="C39" s="119"/>
      <c r="D39" s="82"/>
      <c r="E39" s="120"/>
      <c r="F39" s="26">
        <f>F40</f>
        <v>1500</v>
      </c>
      <c r="G39" s="26">
        <f aca="true" t="shared" si="12" ref="G39:L39">G40</f>
        <v>0</v>
      </c>
      <c r="H39" s="26">
        <f t="shared" si="12"/>
        <v>0</v>
      </c>
      <c r="I39" s="26">
        <f t="shared" si="12"/>
        <v>0</v>
      </c>
      <c r="J39" s="26">
        <f t="shared" si="12"/>
        <v>1500</v>
      </c>
      <c r="K39" s="26">
        <f t="shared" si="12"/>
        <v>0</v>
      </c>
      <c r="L39" s="26">
        <f t="shared" si="12"/>
        <v>633</v>
      </c>
      <c r="M39" s="27"/>
      <c r="N39" s="27"/>
    </row>
    <row r="40" spans="1:14" s="2" customFormat="1" ht="66" customHeight="1">
      <c r="A40" s="121">
        <v>20</v>
      </c>
      <c r="B40" s="33" t="s">
        <v>111</v>
      </c>
      <c r="C40" s="111">
        <v>2022</v>
      </c>
      <c r="D40" s="111">
        <v>2024</v>
      </c>
      <c r="E40" s="113" t="s">
        <v>159</v>
      </c>
      <c r="F40" s="30">
        <v>1500</v>
      </c>
      <c r="G40" s="30"/>
      <c r="H40" s="18"/>
      <c r="I40" s="18"/>
      <c r="J40" s="30">
        <v>1500</v>
      </c>
      <c r="K40" s="30">
        <v>0</v>
      </c>
      <c r="L40" s="30">
        <v>633</v>
      </c>
      <c r="M40" s="28" t="s">
        <v>58</v>
      </c>
      <c r="N40" s="16"/>
    </row>
    <row r="41" spans="1:14" s="2" customFormat="1" ht="38.25" customHeight="1">
      <c r="A41" s="16" t="s">
        <v>5</v>
      </c>
      <c r="B41" s="80" t="s">
        <v>94</v>
      </c>
      <c r="C41" s="79"/>
      <c r="D41" s="79"/>
      <c r="E41" s="81"/>
      <c r="F41" s="18">
        <f>SUM(F42:F49)</f>
        <v>4196.555576</v>
      </c>
      <c r="G41" s="18">
        <f aca="true" t="shared" si="13" ref="G41:L41">SUM(G42:G49)</f>
        <v>0</v>
      </c>
      <c r="H41" s="18">
        <f t="shared" si="13"/>
        <v>0</v>
      </c>
      <c r="I41" s="18">
        <f t="shared" si="13"/>
        <v>0</v>
      </c>
      <c r="J41" s="18">
        <f t="shared" si="13"/>
        <v>2000</v>
      </c>
      <c r="K41" s="18">
        <f t="shared" si="13"/>
        <v>0</v>
      </c>
      <c r="L41" s="18">
        <f t="shared" si="13"/>
        <v>2000</v>
      </c>
      <c r="M41" s="16"/>
      <c r="N41" s="16"/>
    </row>
    <row r="42" spans="1:14" ht="60">
      <c r="A42" s="28">
        <v>1</v>
      </c>
      <c r="B42" s="69" t="s">
        <v>95</v>
      </c>
      <c r="C42" s="53"/>
      <c r="D42" s="53"/>
      <c r="E42" s="113" t="s">
        <v>154</v>
      </c>
      <c r="F42" s="30">
        <v>524.569447</v>
      </c>
      <c r="G42" s="30"/>
      <c r="H42" s="30"/>
      <c r="I42" s="30"/>
      <c r="J42" s="30">
        <v>250</v>
      </c>
      <c r="K42" s="30">
        <v>0</v>
      </c>
      <c r="L42" s="30">
        <v>250</v>
      </c>
      <c r="M42" s="123" t="s">
        <v>66</v>
      </c>
      <c r="N42" s="28"/>
    </row>
    <row r="43" spans="1:14" s="2" customFormat="1" ht="60">
      <c r="A43" s="28">
        <v>2</v>
      </c>
      <c r="B43" s="69" t="s">
        <v>96</v>
      </c>
      <c r="C43" s="79"/>
      <c r="D43" s="79"/>
      <c r="E43" s="113" t="s">
        <v>150</v>
      </c>
      <c r="F43" s="30">
        <v>524.569447</v>
      </c>
      <c r="G43" s="18"/>
      <c r="H43" s="18"/>
      <c r="I43" s="18"/>
      <c r="J43" s="30">
        <v>250</v>
      </c>
      <c r="K43" s="30">
        <v>0</v>
      </c>
      <c r="L43" s="30">
        <v>250</v>
      </c>
      <c r="M43" s="123" t="s">
        <v>61</v>
      </c>
      <c r="N43" s="16"/>
    </row>
    <row r="44" spans="1:14" s="2" customFormat="1" ht="60">
      <c r="A44" s="28">
        <v>3</v>
      </c>
      <c r="B44" s="69" t="s">
        <v>97</v>
      </c>
      <c r="C44" s="79"/>
      <c r="D44" s="79"/>
      <c r="E44" s="113" t="s">
        <v>155</v>
      </c>
      <c r="F44" s="30">
        <v>524.569447</v>
      </c>
      <c r="G44" s="18"/>
      <c r="H44" s="18"/>
      <c r="I44" s="18"/>
      <c r="J44" s="30">
        <v>250</v>
      </c>
      <c r="K44" s="30">
        <v>0</v>
      </c>
      <c r="L44" s="30">
        <v>250</v>
      </c>
      <c r="M44" s="123" t="s">
        <v>63</v>
      </c>
      <c r="N44" s="16"/>
    </row>
    <row r="45" spans="1:14" s="2" customFormat="1" ht="60">
      <c r="A45" s="28">
        <v>4</v>
      </c>
      <c r="B45" s="69" t="s">
        <v>98</v>
      </c>
      <c r="C45" s="79"/>
      <c r="D45" s="79"/>
      <c r="E45" s="113" t="s">
        <v>156</v>
      </c>
      <c r="F45" s="30">
        <v>524.569447</v>
      </c>
      <c r="G45" s="18"/>
      <c r="H45" s="18"/>
      <c r="I45" s="18"/>
      <c r="J45" s="30">
        <v>250</v>
      </c>
      <c r="K45" s="30">
        <v>0</v>
      </c>
      <c r="L45" s="30">
        <v>250</v>
      </c>
      <c r="M45" s="123" t="s">
        <v>57</v>
      </c>
      <c r="N45" s="16"/>
    </row>
    <row r="46" spans="1:14" s="2" customFormat="1" ht="60">
      <c r="A46" s="28">
        <v>5</v>
      </c>
      <c r="B46" s="69" t="s">
        <v>99</v>
      </c>
      <c r="C46" s="79"/>
      <c r="D46" s="79"/>
      <c r="E46" s="113" t="s">
        <v>151</v>
      </c>
      <c r="F46" s="30">
        <v>524.569447</v>
      </c>
      <c r="G46" s="18"/>
      <c r="H46" s="18"/>
      <c r="I46" s="18"/>
      <c r="J46" s="30">
        <v>250</v>
      </c>
      <c r="K46" s="30">
        <v>0</v>
      </c>
      <c r="L46" s="30">
        <v>250</v>
      </c>
      <c r="M46" s="123" t="s">
        <v>62</v>
      </c>
      <c r="N46" s="16"/>
    </row>
    <row r="47" spans="1:14" s="2" customFormat="1" ht="60">
      <c r="A47" s="28">
        <v>6</v>
      </c>
      <c r="B47" s="69" t="s">
        <v>100</v>
      </c>
      <c r="C47" s="79"/>
      <c r="D47" s="79"/>
      <c r="E47" s="113" t="s">
        <v>157</v>
      </c>
      <c r="F47" s="30">
        <v>524.569447</v>
      </c>
      <c r="G47" s="18"/>
      <c r="H47" s="18"/>
      <c r="I47" s="18"/>
      <c r="J47" s="30">
        <v>250</v>
      </c>
      <c r="K47" s="30">
        <v>0</v>
      </c>
      <c r="L47" s="30">
        <v>250</v>
      </c>
      <c r="M47" s="123" t="s">
        <v>58</v>
      </c>
      <c r="N47" s="16"/>
    </row>
    <row r="48" spans="1:14" s="2" customFormat="1" ht="60" customHeight="1">
      <c r="A48" s="28">
        <v>7</v>
      </c>
      <c r="B48" s="69" t="s">
        <v>101</v>
      </c>
      <c r="C48" s="79"/>
      <c r="D48" s="79"/>
      <c r="E48" s="113" t="s">
        <v>152</v>
      </c>
      <c r="F48" s="30">
        <v>524.569447</v>
      </c>
      <c r="G48" s="18"/>
      <c r="H48" s="18"/>
      <c r="I48" s="18"/>
      <c r="J48" s="30">
        <v>250</v>
      </c>
      <c r="K48" s="30">
        <v>0</v>
      </c>
      <c r="L48" s="30">
        <v>250</v>
      </c>
      <c r="M48" s="123" t="s">
        <v>64</v>
      </c>
      <c r="N48" s="16"/>
    </row>
    <row r="49" spans="1:14" s="2" customFormat="1" ht="63.75" customHeight="1">
      <c r="A49" s="28">
        <v>8</v>
      </c>
      <c r="B49" s="69" t="s">
        <v>102</v>
      </c>
      <c r="C49" s="79"/>
      <c r="D49" s="79"/>
      <c r="E49" s="113" t="s">
        <v>191</v>
      </c>
      <c r="F49" s="30">
        <v>524.569447</v>
      </c>
      <c r="G49" s="18"/>
      <c r="H49" s="18"/>
      <c r="I49" s="18"/>
      <c r="J49" s="30">
        <v>250</v>
      </c>
      <c r="K49" s="30">
        <v>0</v>
      </c>
      <c r="L49" s="30">
        <v>250</v>
      </c>
      <c r="M49" s="123" t="s">
        <v>112</v>
      </c>
      <c r="N49" s="16"/>
    </row>
    <row r="50" spans="1:14" s="2" customFormat="1" ht="68.25" customHeight="1">
      <c r="A50" s="16" t="s">
        <v>6</v>
      </c>
      <c r="B50" s="80" t="s">
        <v>153</v>
      </c>
      <c r="C50" s="79"/>
      <c r="D50" s="79"/>
      <c r="E50" s="81"/>
      <c r="F50" s="18"/>
      <c r="G50" s="18"/>
      <c r="H50" s="18"/>
      <c r="I50" s="18"/>
      <c r="J50" s="18">
        <v>600</v>
      </c>
      <c r="K50" s="18"/>
      <c r="L50" s="18">
        <v>300</v>
      </c>
      <c r="M50" s="136"/>
      <c r="N50" s="16"/>
    </row>
    <row r="51" spans="1:14" ht="54.75" customHeight="1">
      <c r="A51" s="16" t="s">
        <v>11</v>
      </c>
      <c r="B51" s="17" t="s">
        <v>142</v>
      </c>
      <c r="C51" s="16"/>
      <c r="D51" s="16"/>
      <c r="E51" s="16"/>
      <c r="F51" s="18">
        <f aca="true" t="shared" si="14" ref="F51:L51">F52+F58+F61+F72+F86</f>
        <v>97015.75859900001</v>
      </c>
      <c r="G51" s="18">
        <f t="shared" si="14"/>
        <v>73615.75859900001</v>
      </c>
      <c r="H51" s="18">
        <f t="shared" si="14"/>
        <v>0</v>
      </c>
      <c r="I51" s="18">
        <f t="shared" si="14"/>
        <v>8123.765537</v>
      </c>
      <c r="J51" s="18">
        <f t="shared" si="14"/>
        <v>75141.632751</v>
      </c>
      <c r="K51" s="18">
        <f t="shared" si="14"/>
        <v>35571.548421</v>
      </c>
      <c r="L51" s="18">
        <f t="shared" si="14"/>
        <v>19934</v>
      </c>
      <c r="M51" s="16"/>
      <c r="N51" s="16"/>
    </row>
    <row r="52" spans="1:14" s="2" customFormat="1" ht="39" customHeight="1">
      <c r="A52" s="16" t="s">
        <v>4</v>
      </c>
      <c r="B52" s="19" t="s">
        <v>17</v>
      </c>
      <c r="C52" s="16"/>
      <c r="D52" s="16"/>
      <c r="E52" s="16"/>
      <c r="F52" s="18">
        <f>SUM(F53:F57)</f>
        <v>19485</v>
      </c>
      <c r="G52" s="18">
        <f aca="true" t="shared" si="15" ref="G52:L52">SUM(G53:G57)</f>
        <v>18085</v>
      </c>
      <c r="H52" s="18">
        <f t="shared" si="15"/>
        <v>0</v>
      </c>
      <c r="I52" s="18">
        <f t="shared" si="15"/>
        <v>0</v>
      </c>
      <c r="J52" s="18">
        <f>SUM(J53:J57)</f>
        <v>18085</v>
      </c>
      <c r="K52" s="18">
        <f t="shared" si="15"/>
        <v>7603.886021</v>
      </c>
      <c r="L52" s="18">
        <f t="shared" si="15"/>
        <v>5800</v>
      </c>
      <c r="M52" s="16"/>
      <c r="N52" s="16"/>
    </row>
    <row r="53" spans="1:14" s="7" customFormat="1" ht="26.25" customHeight="1">
      <c r="A53" s="20"/>
      <c r="B53" s="21" t="s">
        <v>18</v>
      </c>
      <c r="C53" s="22"/>
      <c r="D53" s="22"/>
      <c r="E53" s="23"/>
      <c r="F53" s="24"/>
      <c r="G53" s="24"/>
      <c r="H53" s="25"/>
      <c r="I53" s="24"/>
      <c r="J53" s="24"/>
      <c r="K53" s="26"/>
      <c r="L53" s="26"/>
      <c r="M53" s="27"/>
      <c r="N53" s="27"/>
    </row>
    <row r="54" spans="1:14" s="2" customFormat="1" ht="72" customHeight="1">
      <c r="A54" s="28">
        <v>1</v>
      </c>
      <c r="B54" s="29" t="s">
        <v>15</v>
      </c>
      <c r="C54" s="31">
        <v>2022</v>
      </c>
      <c r="D54" s="31">
        <v>2024</v>
      </c>
      <c r="E54" s="12" t="s">
        <v>179</v>
      </c>
      <c r="F54" s="30">
        <v>10485</v>
      </c>
      <c r="G54" s="30">
        <v>10485</v>
      </c>
      <c r="H54" s="30"/>
      <c r="I54" s="30"/>
      <c r="J54" s="30">
        <v>10485</v>
      </c>
      <c r="K54" s="30">
        <v>6325.905521000001</v>
      </c>
      <c r="L54" s="30">
        <v>3500</v>
      </c>
      <c r="M54" s="28" t="s">
        <v>41</v>
      </c>
      <c r="N54" s="16"/>
    </row>
    <row r="55" spans="1:14" s="2" customFormat="1" ht="72" customHeight="1">
      <c r="A55" s="28">
        <v>2</v>
      </c>
      <c r="B55" s="29" t="s">
        <v>75</v>
      </c>
      <c r="C55" s="31">
        <v>2022</v>
      </c>
      <c r="D55" s="31">
        <v>2024</v>
      </c>
      <c r="E55" s="12" t="s">
        <v>180</v>
      </c>
      <c r="F55" s="30">
        <v>4000</v>
      </c>
      <c r="G55" s="30">
        <v>2600</v>
      </c>
      <c r="H55" s="30"/>
      <c r="I55" s="30"/>
      <c r="J55" s="30">
        <v>2600</v>
      </c>
      <c r="K55" s="137">
        <v>1277.9805</v>
      </c>
      <c r="L55" s="30">
        <v>500</v>
      </c>
      <c r="M55" s="28" t="s">
        <v>41</v>
      </c>
      <c r="N55" s="16"/>
    </row>
    <row r="56" spans="1:14" s="2" customFormat="1" ht="27" customHeight="1">
      <c r="A56" s="28"/>
      <c r="B56" s="21" t="s">
        <v>77</v>
      </c>
      <c r="C56" s="31"/>
      <c r="D56" s="31"/>
      <c r="E56" s="12"/>
      <c r="F56" s="30"/>
      <c r="G56" s="30"/>
      <c r="H56" s="30"/>
      <c r="I56" s="30"/>
      <c r="J56" s="30"/>
      <c r="K56" s="30"/>
      <c r="L56" s="30"/>
      <c r="M56" s="28"/>
      <c r="N56" s="16"/>
    </row>
    <row r="57" spans="1:14" s="2" customFormat="1" ht="67.5" customHeight="1">
      <c r="A57" s="28">
        <v>3</v>
      </c>
      <c r="B57" s="37" t="s">
        <v>76</v>
      </c>
      <c r="C57" s="31">
        <v>2024</v>
      </c>
      <c r="D57" s="31">
        <v>2025</v>
      </c>
      <c r="E57" s="67" t="s">
        <v>186</v>
      </c>
      <c r="F57" s="30">
        <f>G57</f>
        <v>5000</v>
      </c>
      <c r="G57" s="30">
        <v>5000</v>
      </c>
      <c r="H57" s="30"/>
      <c r="I57" s="30"/>
      <c r="J57" s="30">
        <v>5000</v>
      </c>
      <c r="K57" s="30">
        <v>0</v>
      </c>
      <c r="L57" s="30">
        <v>1800</v>
      </c>
      <c r="M57" s="28" t="s">
        <v>41</v>
      </c>
      <c r="N57" s="16"/>
    </row>
    <row r="58" spans="1:14" s="2" customFormat="1" ht="29.25" customHeight="1">
      <c r="A58" s="16" t="s">
        <v>5</v>
      </c>
      <c r="B58" s="32" t="s">
        <v>33</v>
      </c>
      <c r="C58" s="54"/>
      <c r="D58" s="54"/>
      <c r="E58" s="11"/>
      <c r="F58" s="18">
        <f>F60</f>
        <v>4800</v>
      </c>
      <c r="G58" s="18">
        <f>G60</f>
        <v>4800</v>
      </c>
      <c r="H58" s="18">
        <f>H60</f>
        <v>0</v>
      </c>
      <c r="I58" s="18">
        <f>I60</f>
        <v>0</v>
      </c>
      <c r="J58" s="18">
        <f>J60</f>
        <v>4800</v>
      </c>
      <c r="K58" s="18">
        <v>1620</v>
      </c>
      <c r="L58" s="18">
        <f>L60</f>
        <v>1300</v>
      </c>
      <c r="M58" s="16"/>
      <c r="N58" s="16"/>
    </row>
    <row r="59" spans="1:14" s="2" customFormat="1" ht="24" customHeight="1">
      <c r="A59" s="16"/>
      <c r="B59" s="21" t="s">
        <v>18</v>
      </c>
      <c r="C59" s="54"/>
      <c r="D59" s="54"/>
      <c r="E59" s="11"/>
      <c r="F59" s="18"/>
      <c r="G59" s="18"/>
      <c r="H59" s="18"/>
      <c r="I59" s="18"/>
      <c r="J59" s="18"/>
      <c r="K59" s="18"/>
      <c r="L59" s="18"/>
      <c r="M59" s="16"/>
      <c r="N59" s="16"/>
    </row>
    <row r="60" spans="1:14" s="2" customFormat="1" ht="67.5" customHeight="1">
      <c r="A60" s="28">
        <v>4</v>
      </c>
      <c r="B60" s="33" t="s">
        <v>25</v>
      </c>
      <c r="C60" s="34">
        <v>2022</v>
      </c>
      <c r="D60" s="34">
        <v>2024</v>
      </c>
      <c r="E60" s="10" t="s">
        <v>181</v>
      </c>
      <c r="F60" s="30">
        <v>4800</v>
      </c>
      <c r="G60" s="30">
        <v>4800</v>
      </c>
      <c r="H60" s="13"/>
      <c r="I60" s="30"/>
      <c r="J60" s="30">
        <v>4800</v>
      </c>
      <c r="K60" s="30">
        <v>3120</v>
      </c>
      <c r="L60" s="30">
        <v>1300</v>
      </c>
      <c r="M60" s="28" t="s">
        <v>39</v>
      </c>
      <c r="N60" s="16"/>
    </row>
    <row r="61" spans="1:14" s="2" customFormat="1" ht="28.5" customHeight="1">
      <c r="A61" s="16" t="s">
        <v>6</v>
      </c>
      <c r="B61" s="19" t="s">
        <v>14</v>
      </c>
      <c r="C61" s="54"/>
      <c r="D61" s="54"/>
      <c r="E61" s="16"/>
      <c r="F61" s="18">
        <f aca="true" t="shared" si="16" ref="F61:L61">F62+F67</f>
        <v>9844.770321</v>
      </c>
      <c r="G61" s="18">
        <f t="shared" si="16"/>
        <v>9844.770321</v>
      </c>
      <c r="H61" s="18">
        <f t="shared" si="16"/>
        <v>0</v>
      </c>
      <c r="I61" s="18">
        <f t="shared" si="16"/>
        <v>6583.308537</v>
      </c>
      <c r="J61" s="18">
        <f t="shared" si="16"/>
        <v>10644.308537</v>
      </c>
      <c r="K61" s="18">
        <f t="shared" si="16"/>
        <v>7140</v>
      </c>
      <c r="L61" s="18">
        <f t="shared" si="16"/>
        <v>1828.6084119999998</v>
      </c>
      <c r="M61" s="16"/>
      <c r="N61" s="16"/>
    </row>
    <row r="62" spans="1:14" s="2" customFormat="1" ht="24" customHeight="1">
      <c r="A62" s="16"/>
      <c r="B62" s="19" t="s">
        <v>24</v>
      </c>
      <c r="C62" s="54"/>
      <c r="D62" s="54"/>
      <c r="E62" s="16"/>
      <c r="F62" s="18">
        <f aca="true" t="shared" si="17" ref="F62:L62">SUM(F63:F66)</f>
        <v>8894.770321</v>
      </c>
      <c r="G62" s="18">
        <f t="shared" si="17"/>
        <v>8894.770321</v>
      </c>
      <c r="H62" s="18">
        <f t="shared" si="17"/>
        <v>0</v>
      </c>
      <c r="I62" s="18">
        <f t="shared" si="17"/>
        <v>6351.241437</v>
      </c>
      <c r="J62" s="18">
        <f t="shared" si="17"/>
        <v>9712.241437</v>
      </c>
      <c r="K62" s="18">
        <f t="shared" si="17"/>
        <v>6950</v>
      </c>
      <c r="L62" s="18">
        <f t="shared" si="17"/>
        <v>1336.5413119999998</v>
      </c>
      <c r="M62" s="16"/>
      <c r="N62" s="16"/>
    </row>
    <row r="63" spans="1:14" s="6" customFormat="1" ht="26.25" customHeight="1">
      <c r="A63" s="20"/>
      <c r="B63" s="21" t="s">
        <v>81</v>
      </c>
      <c r="C63" s="41"/>
      <c r="D63" s="41"/>
      <c r="E63" s="20"/>
      <c r="F63" s="24"/>
      <c r="G63" s="24"/>
      <c r="H63" s="24"/>
      <c r="I63" s="24"/>
      <c r="J63" s="24"/>
      <c r="K63" s="24"/>
      <c r="L63" s="24"/>
      <c r="M63" s="20"/>
      <c r="N63" s="20"/>
    </row>
    <row r="64" spans="1:14" ht="69.75" customHeight="1">
      <c r="A64" s="28">
        <v>5</v>
      </c>
      <c r="B64" s="29" t="s">
        <v>21</v>
      </c>
      <c r="C64" s="34">
        <v>2021</v>
      </c>
      <c r="D64" s="34">
        <v>2022</v>
      </c>
      <c r="E64" s="35" t="s">
        <v>182</v>
      </c>
      <c r="F64" s="30">
        <v>6359.28033</v>
      </c>
      <c r="G64" s="30">
        <v>6359.28033</v>
      </c>
      <c r="H64" s="12" t="s">
        <v>190</v>
      </c>
      <c r="I64" s="30">
        <v>6351.241437</v>
      </c>
      <c r="J64" s="59">
        <v>6351.241437</v>
      </c>
      <c r="K64" s="30">
        <f>5350+800</f>
        <v>6150</v>
      </c>
      <c r="L64" s="71">
        <v>201.24143699999968</v>
      </c>
      <c r="M64" s="28" t="s">
        <v>41</v>
      </c>
      <c r="N64" s="28"/>
    </row>
    <row r="65" spans="1:14" ht="77.25" customHeight="1">
      <c r="A65" s="28">
        <v>6</v>
      </c>
      <c r="B65" s="29" t="s">
        <v>37</v>
      </c>
      <c r="C65" s="34">
        <v>2022</v>
      </c>
      <c r="D65" s="34">
        <v>2024</v>
      </c>
      <c r="E65" s="12" t="s">
        <v>183</v>
      </c>
      <c r="F65" s="30">
        <f>G65</f>
        <v>2535.489991</v>
      </c>
      <c r="G65" s="30">
        <v>2535.489991</v>
      </c>
      <c r="H65" s="13"/>
      <c r="I65" s="30"/>
      <c r="J65" s="30">
        <v>1175</v>
      </c>
      <c r="K65" s="30">
        <v>800</v>
      </c>
      <c r="L65" s="72">
        <v>135.29987500000016</v>
      </c>
      <c r="M65" s="28" t="s">
        <v>41</v>
      </c>
      <c r="N65" s="28"/>
    </row>
    <row r="66" spans="1:14" ht="84.75" customHeight="1">
      <c r="A66" s="28">
        <v>7</v>
      </c>
      <c r="B66" s="69" t="s">
        <v>85</v>
      </c>
      <c r="C66" s="34"/>
      <c r="D66" s="34"/>
      <c r="E66" s="70" t="s">
        <v>170</v>
      </c>
      <c r="F66" s="30"/>
      <c r="G66" s="30"/>
      <c r="H66" s="13"/>
      <c r="I66" s="30"/>
      <c r="J66" s="30">
        <v>2186</v>
      </c>
      <c r="K66" s="30">
        <v>0</v>
      </c>
      <c r="L66" s="72">
        <v>1000</v>
      </c>
      <c r="M66" s="28" t="s">
        <v>41</v>
      </c>
      <c r="N66" s="28"/>
    </row>
    <row r="67" spans="1:14" s="2" customFormat="1" ht="24" customHeight="1">
      <c r="A67" s="16"/>
      <c r="B67" s="19" t="s">
        <v>26</v>
      </c>
      <c r="C67" s="36"/>
      <c r="D67" s="36"/>
      <c r="E67" s="11"/>
      <c r="F67" s="18">
        <f>SUM(F69:F71)</f>
        <v>950</v>
      </c>
      <c r="G67" s="18">
        <f aca="true" t="shared" si="18" ref="G67:L67">SUM(G69:G71)</f>
        <v>950</v>
      </c>
      <c r="H67" s="18">
        <f t="shared" si="18"/>
        <v>0</v>
      </c>
      <c r="I67" s="18">
        <f t="shared" si="18"/>
        <v>232.0671</v>
      </c>
      <c r="J67" s="18">
        <f t="shared" si="18"/>
        <v>932.0671</v>
      </c>
      <c r="K67" s="18">
        <f t="shared" si="18"/>
        <v>190</v>
      </c>
      <c r="L67" s="18">
        <f t="shared" si="18"/>
        <v>492.0671</v>
      </c>
      <c r="M67" s="16"/>
      <c r="N67" s="16"/>
    </row>
    <row r="68" spans="1:14" s="6" customFormat="1" ht="21.75" customHeight="1">
      <c r="A68" s="20"/>
      <c r="B68" s="21" t="s">
        <v>81</v>
      </c>
      <c r="C68" s="41"/>
      <c r="D68" s="41"/>
      <c r="E68" s="20"/>
      <c r="F68" s="24"/>
      <c r="G68" s="24"/>
      <c r="H68" s="24"/>
      <c r="I68" s="24"/>
      <c r="J68" s="24"/>
      <c r="K68" s="24"/>
      <c r="L68" s="24"/>
      <c r="M68" s="20"/>
      <c r="N68" s="20"/>
    </row>
    <row r="69" spans="1:14" ht="75.75" customHeight="1">
      <c r="A69" s="28">
        <v>8</v>
      </c>
      <c r="B69" s="29" t="s">
        <v>86</v>
      </c>
      <c r="C69" s="34">
        <v>2022</v>
      </c>
      <c r="D69" s="34">
        <v>2023</v>
      </c>
      <c r="E69" s="12" t="s">
        <v>171</v>
      </c>
      <c r="F69" s="30">
        <v>250</v>
      </c>
      <c r="G69" s="30">
        <v>250</v>
      </c>
      <c r="H69" s="13" t="s">
        <v>87</v>
      </c>
      <c r="I69" s="30">
        <v>232.0671</v>
      </c>
      <c r="J69" s="30">
        <v>232.0671</v>
      </c>
      <c r="K69" s="30">
        <v>190</v>
      </c>
      <c r="L69" s="76">
        <f>I69-K69</f>
        <v>42.06710000000001</v>
      </c>
      <c r="M69" s="28" t="s">
        <v>41</v>
      </c>
      <c r="N69" s="28"/>
    </row>
    <row r="70" spans="1:14" s="6" customFormat="1" ht="24.75" customHeight="1">
      <c r="A70" s="20"/>
      <c r="B70" s="21" t="s">
        <v>90</v>
      </c>
      <c r="C70" s="22"/>
      <c r="D70" s="22"/>
      <c r="E70" s="138"/>
      <c r="F70" s="24"/>
      <c r="G70" s="24"/>
      <c r="H70" s="25"/>
      <c r="I70" s="24"/>
      <c r="J70" s="24"/>
      <c r="K70" s="24"/>
      <c r="L70" s="77"/>
      <c r="M70" s="20"/>
      <c r="N70" s="20"/>
    </row>
    <row r="71" spans="1:14" ht="68.25" customHeight="1">
      <c r="A71" s="28">
        <v>9</v>
      </c>
      <c r="B71" s="29" t="s">
        <v>84</v>
      </c>
      <c r="C71" s="34">
        <v>2023</v>
      </c>
      <c r="D71" s="34">
        <v>2024</v>
      </c>
      <c r="E71" s="10" t="s">
        <v>184</v>
      </c>
      <c r="F71" s="30">
        <v>700</v>
      </c>
      <c r="G71" s="30">
        <v>700</v>
      </c>
      <c r="H71" s="13"/>
      <c r="I71" s="30"/>
      <c r="J71" s="30">
        <v>700</v>
      </c>
      <c r="K71" s="30"/>
      <c r="L71" s="72">
        <v>450</v>
      </c>
      <c r="M71" s="28" t="s">
        <v>41</v>
      </c>
      <c r="N71" s="28"/>
    </row>
    <row r="72" spans="1:14" s="2" customFormat="1" ht="28.5" customHeight="1">
      <c r="A72" s="16" t="s">
        <v>31</v>
      </c>
      <c r="B72" s="60" t="s">
        <v>23</v>
      </c>
      <c r="C72" s="36"/>
      <c r="D72" s="36"/>
      <c r="E72" s="11"/>
      <c r="F72" s="18">
        <f>SUM(F74:F85)</f>
        <v>62885.988278000004</v>
      </c>
      <c r="G72" s="18">
        <f aca="true" t="shared" si="19" ref="G72:L72">SUM(G74:G85)</f>
        <v>40885.988278000004</v>
      </c>
      <c r="H72" s="18">
        <f t="shared" si="19"/>
        <v>0</v>
      </c>
      <c r="I72" s="18">
        <f t="shared" si="19"/>
        <v>1540.457</v>
      </c>
      <c r="J72" s="18">
        <f t="shared" si="19"/>
        <v>41312.324214</v>
      </c>
      <c r="K72" s="18">
        <f t="shared" si="19"/>
        <v>19087.6624</v>
      </c>
      <c r="L72" s="18">
        <f t="shared" si="19"/>
        <v>10945.391588</v>
      </c>
      <c r="M72" s="16"/>
      <c r="N72" s="16"/>
    </row>
    <row r="73" spans="1:14" s="2" customFormat="1" ht="28.5" customHeight="1">
      <c r="A73" s="16"/>
      <c r="B73" s="21" t="s">
        <v>81</v>
      </c>
      <c r="C73" s="36"/>
      <c r="D73" s="36"/>
      <c r="E73" s="11"/>
      <c r="F73" s="18"/>
      <c r="G73" s="18"/>
      <c r="H73" s="18"/>
      <c r="I73" s="18"/>
      <c r="J73" s="18"/>
      <c r="K73" s="18"/>
      <c r="L73" s="18"/>
      <c r="M73" s="16"/>
      <c r="N73" s="16"/>
    </row>
    <row r="74" spans="1:14" ht="80.25" customHeight="1">
      <c r="A74" s="28">
        <v>10</v>
      </c>
      <c r="B74" s="29" t="s">
        <v>16</v>
      </c>
      <c r="C74" s="34">
        <v>2022</v>
      </c>
      <c r="D74" s="34">
        <v>2024</v>
      </c>
      <c r="E74" s="31" t="s">
        <v>177</v>
      </c>
      <c r="F74" s="30">
        <v>1500</v>
      </c>
      <c r="G74" s="30">
        <v>1500</v>
      </c>
      <c r="H74" s="13" t="s">
        <v>91</v>
      </c>
      <c r="I74" s="30"/>
      <c r="J74" s="30">
        <v>1417.0603</v>
      </c>
      <c r="K74" s="30">
        <v>1300</v>
      </c>
      <c r="L74" s="78">
        <f>J74-K74+5.4112</f>
        <v>122.47150000000009</v>
      </c>
      <c r="M74" s="28" t="s">
        <v>41</v>
      </c>
      <c r="N74" s="28"/>
    </row>
    <row r="75" spans="1:14" ht="80.25" customHeight="1">
      <c r="A75" s="28">
        <v>11</v>
      </c>
      <c r="B75" s="29" t="s">
        <v>88</v>
      </c>
      <c r="C75" s="34">
        <v>2021</v>
      </c>
      <c r="D75" s="34">
        <v>2023</v>
      </c>
      <c r="E75" s="31" t="s">
        <v>178</v>
      </c>
      <c r="F75" s="30">
        <v>1631.578062</v>
      </c>
      <c r="G75" s="30">
        <f>F75</f>
        <v>1631.578062</v>
      </c>
      <c r="H75" s="13" t="s">
        <v>89</v>
      </c>
      <c r="I75" s="71">
        <v>1540.457</v>
      </c>
      <c r="J75" s="30">
        <f>I75</f>
        <v>1540.457</v>
      </c>
      <c r="K75" s="30">
        <v>1540</v>
      </c>
      <c r="L75" s="78">
        <f>I75-K75</f>
        <v>0.4570000000001073</v>
      </c>
      <c r="M75" s="28" t="s">
        <v>41</v>
      </c>
      <c r="N75" s="28"/>
    </row>
    <row r="76" spans="1:14" s="2" customFormat="1" ht="27" customHeight="1">
      <c r="A76" s="16"/>
      <c r="B76" s="21" t="s">
        <v>18</v>
      </c>
      <c r="C76" s="36"/>
      <c r="D76" s="36"/>
      <c r="E76" s="11"/>
      <c r="F76" s="18"/>
      <c r="G76" s="61"/>
      <c r="H76" s="15"/>
      <c r="I76" s="62"/>
      <c r="J76" s="62"/>
      <c r="K76" s="18"/>
      <c r="L76" s="18"/>
      <c r="M76" s="16"/>
      <c r="N76" s="16"/>
    </row>
    <row r="77" spans="1:14" ht="51.75" customHeight="1">
      <c r="A77" s="28">
        <v>12</v>
      </c>
      <c r="B77" s="37" t="s">
        <v>27</v>
      </c>
      <c r="C77" s="12">
        <v>2021</v>
      </c>
      <c r="D77" s="12">
        <v>2023</v>
      </c>
      <c r="E77" s="12" t="s">
        <v>172</v>
      </c>
      <c r="F77" s="30">
        <v>6672.021914</v>
      </c>
      <c r="G77" s="30">
        <v>6672.021914</v>
      </c>
      <c r="H77" s="13"/>
      <c r="I77" s="30"/>
      <c r="J77" s="30">
        <f>'[1]01.Cấp huyện'!$L$36</f>
        <v>6672.021914</v>
      </c>
      <c r="K77" s="30">
        <v>5670.3849</v>
      </c>
      <c r="L77" s="30">
        <v>685.647</v>
      </c>
      <c r="M77" s="28" t="s">
        <v>41</v>
      </c>
      <c r="N77" s="28"/>
    </row>
    <row r="78" spans="1:14" ht="51.75" customHeight="1">
      <c r="A78" s="28">
        <v>13</v>
      </c>
      <c r="B78" s="33" t="s">
        <v>28</v>
      </c>
      <c r="C78" s="12">
        <v>2021</v>
      </c>
      <c r="D78" s="12">
        <v>2023</v>
      </c>
      <c r="E78" s="12" t="s">
        <v>173</v>
      </c>
      <c r="F78" s="30">
        <v>6980.785</v>
      </c>
      <c r="G78" s="30">
        <v>2980.785</v>
      </c>
      <c r="H78" s="30"/>
      <c r="I78" s="30"/>
      <c r="J78" s="30">
        <f>'[1]01.Cấp huyện'!$L$39</f>
        <v>2980.785</v>
      </c>
      <c r="K78" s="30">
        <v>2700</v>
      </c>
      <c r="L78" s="30">
        <v>250</v>
      </c>
      <c r="M78" s="28" t="s">
        <v>41</v>
      </c>
      <c r="N78" s="28"/>
    </row>
    <row r="79" spans="1:14" ht="51.75" customHeight="1">
      <c r="A79" s="28">
        <v>14</v>
      </c>
      <c r="B79" s="29" t="s">
        <v>29</v>
      </c>
      <c r="C79" s="31">
        <v>2022</v>
      </c>
      <c r="D79" s="31">
        <v>2024</v>
      </c>
      <c r="E79" s="12" t="s">
        <v>174</v>
      </c>
      <c r="F79" s="30">
        <f>G79</f>
        <v>8200</v>
      </c>
      <c r="G79" s="30">
        <v>8200</v>
      </c>
      <c r="H79" s="30"/>
      <c r="I79" s="30"/>
      <c r="J79" s="30">
        <f>'[1]01.Cấp huyện'!$L$41</f>
        <v>8200</v>
      </c>
      <c r="K79" s="30">
        <v>4327.2775</v>
      </c>
      <c r="L79" s="30">
        <v>3300</v>
      </c>
      <c r="M79" s="28" t="s">
        <v>41</v>
      </c>
      <c r="N79" s="28"/>
    </row>
    <row r="80" spans="1:14" ht="66" customHeight="1">
      <c r="A80" s="28">
        <v>15</v>
      </c>
      <c r="B80" s="33" t="s">
        <v>35</v>
      </c>
      <c r="C80" s="31">
        <v>2021</v>
      </c>
      <c r="D80" s="31">
        <v>2023</v>
      </c>
      <c r="E80" s="12" t="s">
        <v>175</v>
      </c>
      <c r="F80" s="30">
        <v>14502</v>
      </c>
      <c r="G80" s="30">
        <v>1502</v>
      </c>
      <c r="H80" s="30"/>
      <c r="I80" s="30"/>
      <c r="J80" s="30">
        <v>1502</v>
      </c>
      <c r="K80" s="30">
        <v>1000</v>
      </c>
      <c r="L80" s="30">
        <v>450</v>
      </c>
      <c r="M80" s="28" t="s">
        <v>41</v>
      </c>
      <c r="N80" s="28" t="s">
        <v>44</v>
      </c>
    </row>
    <row r="81" spans="1:14" ht="63.75" customHeight="1">
      <c r="A81" s="28">
        <v>16</v>
      </c>
      <c r="B81" s="33" t="s">
        <v>36</v>
      </c>
      <c r="C81" s="31">
        <v>2022</v>
      </c>
      <c r="D81" s="31">
        <v>2024</v>
      </c>
      <c r="E81" s="31" t="s">
        <v>185</v>
      </c>
      <c r="F81" s="30">
        <v>7399.603302</v>
      </c>
      <c r="G81" s="30">
        <v>2399.6033020000004</v>
      </c>
      <c r="H81" s="30"/>
      <c r="I81" s="30"/>
      <c r="J81" s="30">
        <v>3000</v>
      </c>
      <c r="K81" s="30">
        <v>1400</v>
      </c>
      <c r="L81" s="30">
        <v>531</v>
      </c>
      <c r="M81" s="28" t="s">
        <v>41</v>
      </c>
      <c r="N81" s="28"/>
    </row>
    <row r="82" spans="1:14" ht="28.5" customHeight="1">
      <c r="A82" s="28"/>
      <c r="B82" s="21" t="s">
        <v>77</v>
      </c>
      <c r="C82" s="34"/>
      <c r="D82" s="34"/>
      <c r="E82" s="31"/>
      <c r="F82" s="30"/>
      <c r="G82" s="30"/>
      <c r="H82" s="13"/>
      <c r="I82" s="30"/>
      <c r="J82" s="30"/>
      <c r="K82" s="30"/>
      <c r="L82" s="30"/>
      <c r="M82" s="28"/>
      <c r="N82" s="28"/>
    </row>
    <row r="83" spans="1:14" ht="106.5" customHeight="1">
      <c r="A83" s="28">
        <v>17</v>
      </c>
      <c r="B83" s="29" t="s">
        <v>42</v>
      </c>
      <c r="C83" s="34">
        <v>2022</v>
      </c>
      <c r="D83" s="34">
        <v>2024</v>
      </c>
      <c r="E83" s="12" t="s">
        <v>187</v>
      </c>
      <c r="F83" s="30">
        <f>G83</f>
        <v>5500</v>
      </c>
      <c r="G83" s="30">
        <v>5500</v>
      </c>
      <c r="H83" s="13"/>
      <c r="I83" s="30"/>
      <c r="J83" s="30">
        <v>5500</v>
      </c>
      <c r="K83" s="30">
        <v>1000</v>
      </c>
      <c r="L83" s="30">
        <v>1550</v>
      </c>
      <c r="M83" s="28" t="s">
        <v>41</v>
      </c>
      <c r="N83" s="28"/>
    </row>
    <row r="84" spans="1:14" ht="69" customHeight="1">
      <c r="A84" s="28">
        <v>18</v>
      </c>
      <c r="B84" s="29" t="s">
        <v>82</v>
      </c>
      <c r="C84" s="34">
        <v>2023</v>
      </c>
      <c r="D84" s="34">
        <v>2025</v>
      </c>
      <c r="E84" s="12" t="s">
        <v>188</v>
      </c>
      <c r="F84" s="30">
        <v>6500</v>
      </c>
      <c r="G84" s="30">
        <v>6500</v>
      </c>
      <c r="H84" s="13"/>
      <c r="I84" s="30"/>
      <c r="J84" s="30">
        <v>6500</v>
      </c>
      <c r="K84" s="30">
        <v>150</v>
      </c>
      <c r="L84" s="30">
        <v>2500</v>
      </c>
      <c r="M84" s="28" t="s">
        <v>41</v>
      </c>
      <c r="N84" s="28"/>
    </row>
    <row r="85" spans="1:14" ht="69" customHeight="1">
      <c r="A85" s="28">
        <v>19</v>
      </c>
      <c r="B85" s="29" t="s">
        <v>83</v>
      </c>
      <c r="C85" s="34">
        <v>2023</v>
      </c>
      <c r="D85" s="34">
        <v>2025</v>
      </c>
      <c r="E85" s="68" t="s">
        <v>189</v>
      </c>
      <c r="F85" s="30">
        <v>4000</v>
      </c>
      <c r="G85" s="30">
        <v>4000</v>
      </c>
      <c r="H85" s="13"/>
      <c r="I85" s="30"/>
      <c r="J85" s="30">
        <v>4000</v>
      </c>
      <c r="K85" s="30"/>
      <c r="L85" s="30">
        <v>1555.8160879999998</v>
      </c>
      <c r="M85" s="28" t="s">
        <v>41</v>
      </c>
      <c r="N85" s="28"/>
    </row>
    <row r="86" spans="1:14" s="2" customFormat="1" ht="35.25" customHeight="1">
      <c r="A86" s="16" t="s">
        <v>34</v>
      </c>
      <c r="B86" s="32" t="s">
        <v>30</v>
      </c>
      <c r="C86" s="36"/>
      <c r="D86" s="36"/>
      <c r="E86" s="11"/>
      <c r="F86" s="18">
        <f>F87</f>
        <v>0</v>
      </c>
      <c r="G86" s="18">
        <f aca="true" t="shared" si="20" ref="G86:L86">G87</f>
        <v>0</v>
      </c>
      <c r="H86" s="18">
        <f t="shared" si="20"/>
        <v>0</v>
      </c>
      <c r="I86" s="18">
        <f t="shared" si="20"/>
        <v>0</v>
      </c>
      <c r="J86" s="18">
        <f t="shared" si="20"/>
        <v>300</v>
      </c>
      <c r="K86" s="18">
        <v>120</v>
      </c>
      <c r="L86" s="18">
        <f t="shared" si="20"/>
        <v>60</v>
      </c>
      <c r="M86" s="16"/>
      <c r="N86" s="16"/>
    </row>
    <row r="87" spans="1:14" ht="41.25" customHeight="1">
      <c r="A87" s="28">
        <v>20</v>
      </c>
      <c r="B87" s="33" t="s">
        <v>32</v>
      </c>
      <c r="C87" s="34"/>
      <c r="D87" s="34"/>
      <c r="E87" s="12"/>
      <c r="F87" s="30"/>
      <c r="G87" s="63"/>
      <c r="H87" s="13"/>
      <c r="I87" s="64"/>
      <c r="J87" s="64">
        <v>300</v>
      </c>
      <c r="K87" s="30">
        <v>180</v>
      </c>
      <c r="L87" s="30">
        <v>60</v>
      </c>
      <c r="M87" s="28" t="s">
        <v>43</v>
      </c>
      <c r="N87" s="28"/>
    </row>
    <row r="88" spans="1:14" ht="41.25" customHeight="1">
      <c r="A88" s="16" t="s">
        <v>51</v>
      </c>
      <c r="B88" s="17" t="s">
        <v>130</v>
      </c>
      <c r="C88" s="34"/>
      <c r="D88" s="34"/>
      <c r="E88" s="35"/>
      <c r="F88" s="18">
        <f aca="true" t="shared" si="21" ref="F88:L88">F89+F92+F95+F108+F98</f>
        <v>21962.089695000002</v>
      </c>
      <c r="G88" s="18">
        <f t="shared" si="21"/>
        <v>21962.089695000002</v>
      </c>
      <c r="H88" s="18">
        <f t="shared" si="21"/>
        <v>0</v>
      </c>
      <c r="I88" s="18">
        <f t="shared" si="21"/>
        <v>0</v>
      </c>
      <c r="J88" s="18">
        <f t="shared" si="21"/>
        <v>15400</v>
      </c>
      <c r="K88" s="18">
        <f t="shared" si="21"/>
        <v>5014.6</v>
      </c>
      <c r="L88" s="18">
        <f t="shared" si="21"/>
        <v>18630</v>
      </c>
      <c r="M88" s="28"/>
      <c r="N88" s="28"/>
    </row>
    <row r="89" spans="1:14" s="2" customFormat="1" ht="21.75" customHeight="1">
      <c r="A89" s="38" t="s">
        <v>4</v>
      </c>
      <c r="B89" s="19" t="s">
        <v>129</v>
      </c>
      <c r="C89" s="36"/>
      <c r="D89" s="36"/>
      <c r="E89" s="124"/>
      <c r="F89" s="18">
        <f aca="true" t="shared" si="22" ref="F89:L89">SUM(F91:F91)</f>
        <v>4995.927822</v>
      </c>
      <c r="G89" s="18">
        <f t="shared" si="22"/>
        <v>4995.927822</v>
      </c>
      <c r="H89" s="18">
        <f t="shared" si="22"/>
        <v>0</v>
      </c>
      <c r="I89" s="18">
        <f t="shared" si="22"/>
        <v>0</v>
      </c>
      <c r="J89" s="18">
        <f t="shared" si="22"/>
        <v>5000</v>
      </c>
      <c r="K89" s="18">
        <f t="shared" si="22"/>
        <v>500</v>
      </c>
      <c r="L89" s="18">
        <f t="shared" si="22"/>
        <v>1310</v>
      </c>
      <c r="M89" s="16"/>
      <c r="N89" s="16"/>
    </row>
    <row r="90" spans="1:14" s="2" customFormat="1" ht="21.75" customHeight="1">
      <c r="A90" s="38"/>
      <c r="B90" s="21" t="s">
        <v>46</v>
      </c>
      <c r="C90" s="36"/>
      <c r="D90" s="36"/>
      <c r="E90" s="124"/>
      <c r="F90" s="18"/>
      <c r="G90" s="85"/>
      <c r="H90" s="15"/>
      <c r="I90" s="18"/>
      <c r="J90" s="85"/>
      <c r="K90" s="18"/>
      <c r="L90" s="18"/>
      <c r="M90" s="16"/>
      <c r="N90" s="16"/>
    </row>
    <row r="91" spans="1:14" s="2" customFormat="1" ht="83.25" customHeight="1">
      <c r="A91" s="10">
        <v>1</v>
      </c>
      <c r="B91" s="29" t="s">
        <v>123</v>
      </c>
      <c r="C91" s="34">
        <v>2023</v>
      </c>
      <c r="D91" s="34">
        <v>2025</v>
      </c>
      <c r="E91" s="67" t="s">
        <v>124</v>
      </c>
      <c r="F91" s="30">
        <f>G91</f>
        <v>4995.927822</v>
      </c>
      <c r="G91" s="42">
        <v>4995.927822</v>
      </c>
      <c r="H91" s="13"/>
      <c r="I91" s="30"/>
      <c r="J91" s="42">
        <v>5000</v>
      </c>
      <c r="K91" s="30">
        <v>500</v>
      </c>
      <c r="L91" s="30">
        <v>1310</v>
      </c>
      <c r="M91" s="28" t="s">
        <v>41</v>
      </c>
      <c r="N91" s="86"/>
    </row>
    <row r="92" spans="1:14" s="2" customFormat="1" ht="22.5" customHeight="1">
      <c r="A92" s="38" t="s">
        <v>5</v>
      </c>
      <c r="B92" s="19" t="s">
        <v>125</v>
      </c>
      <c r="C92" s="36"/>
      <c r="D92" s="36"/>
      <c r="E92" s="38"/>
      <c r="F92" s="18">
        <f>F94</f>
        <v>4400</v>
      </c>
      <c r="G92" s="18">
        <f aca="true" t="shared" si="23" ref="G92:L92">G94</f>
        <v>4400</v>
      </c>
      <c r="H92" s="18">
        <f t="shared" si="23"/>
        <v>0</v>
      </c>
      <c r="I92" s="18">
        <f t="shared" si="23"/>
        <v>0</v>
      </c>
      <c r="J92" s="18">
        <f t="shared" si="23"/>
        <v>4400</v>
      </c>
      <c r="K92" s="18">
        <f t="shared" si="23"/>
        <v>500</v>
      </c>
      <c r="L92" s="18">
        <f t="shared" si="23"/>
        <v>2500</v>
      </c>
      <c r="M92" s="16"/>
      <c r="N92" s="16"/>
    </row>
    <row r="93" spans="1:14" s="6" customFormat="1" ht="22.5" customHeight="1">
      <c r="A93" s="39"/>
      <c r="B93" s="21" t="s">
        <v>46</v>
      </c>
      <c r="C93" s="22"/>
      <c r="D93" s="22"/>
      <c r="E93" s="39"/>
      <c r="F93" s="24"/>
      <c r="G93" s="45"/>
      <c r="H93" s="25"/>
      <c r="I93" s="24"/>
      <c r="J93" s="45"/>
      <c r="K93" s="24"/>
      <c r="L93" s="24"/>
      <c r="M93" s="20"/>
      <c r="N93" s="20"/>
    </row>
    <row r="94" spans="1:14" s="2" customFormat="1" ht="87" customHeight="1">
      <c r="A94" s="10">
        <v>2</v>
      </c>
      <c r="B94" s="29" t="s">
        <v>126</v>
      </c>
      <c r="C94" s="34">
        <v>2023</v>
      </c>
      <c r="D94" s="34">
        <v>2025</v>
      </c>
      <c r="E94" s="67" t="s">
        <v>127</v>
      </c>
      <c r="F94" s="30">
        <f>G94</f>
        <v>4400</v>
      </c>
      <c r="G94" s="42">
        <v>4400</v>
      </c>
      <c r="H94" s="13"/>
      <c r="I94" s="30"/>
      <c r="J94" s="42">
        <v>4400</v>
      </c>
      <c r="K94" s="30">
        <v>500</v>
      </c>
      <c r="L94" s="30">
        <v>2500</v>
      </c>
      <c r="M94" s="28" t="s">
        <v>41</v>
      </c>
      <c r="N94" s="28" t="s">
        <v>128</v>
      </c>
    </row>
    <row r="95" spans="1:14" s="2" customFormat="1" ht="21.75" customHeight="1">
      <c r="A95" s="38" t="s">
        <v>6</v>
      </c>
      <c r="B95" s="32" t="s">
        <v>38</v>
      </c>
      <c r="C95" s="34"/>
      <c r="D95" s="34"/>
      <c r="E95" s="38"/>
      <c r="F95" s="18">
        <f>F97</f>
        <v>6315</v>
      </c>
      <c r="G95" s="18">
        <f aca="true" t="shared" si="24" ref="G95:L95">G97</f>
        <v>6315</v>
      </c>
      <c r="H95" s="18">
        <f t="shared" si="24"/>
        <v>0</v>
      </c>
      <c r="I95" s="18">
        <f t="shared" si="24"/>
        <v>0</v>
      </c>
      <c r="J95" s="18">
        <f t="shared" si="24"/>
        <v>6000</v>
      </c>
      <c r="K95" s="43">
        <f t="shared" si="24"/>
        <v>4014.6</v>
      </c>
      <c r="L95" s="18">
        <f t="shared" si="24"/>
        <v>400</v>
      </c>
      <c r="M95" s="16"/>
      <c r="N95" s="63"/>
    </row>
    <row r="96" spans="1:14" s="2" customFormat="1" ht="21.75" customHeight="1">
      <c r="A96" s="38"/>
      <c r="B96" s="40" t="s">
        <v>18</v>
      </c>
      <c r="C96" s="34"/>
      <c r="D96" s="34"/>
      <c r="E96" s="38"/>
      <c r="F96" s="18"/>
      <c r="G96" s="18"/>
      <c r="H96" s="18"/>
      <c r="I96" s="18"/>
      <c r="J96" s="18"/>
      <c r="K96" s="30"/>
      <c r="L96" s="18"/>
      <c r="M96" s="16"/>
      <c r="N96" s="16"/>
    </row>
    <row r="97" spans="1:14" s="2" customFormat="1" ht="37.5" customHeight="1">
      <c r="A97" s="10">
        <v>3</v>
      </c>
      <c r="B97" s="33" t="s">
        <v>56</v>
      </c>
      <c r="C97" s="34">
        <v>2021</v>
      </c>
      <c r="D97" s="34">
        <v>2023</v>
      </c>
      <c r="E97" s="9" t="s">
        <v>176</v>
      </c>
      <c r="F97" s="30">
        <f>G97</f>
        <v>6315</v>
      </c>
      <c r="G97" s="42">
        <v>6315</v>
      </c>
      <c r="H97" s="18"/>
      <c r="I97" s="18"/>
      <c r="J97" s="42">
        <v>6000</v>
      </c>
      <c r="K97" s="66">
        <v>4014.6</v>
      </c>
      <c r="L97" s="30">
        <v>400</v>
      </c>
      <c r="M97" s="28" t="s">
        <v>41</v>
      </c>
      <c r="N97" s="16"/>
    </row>
    <row r="98" spans="1:14" s="2" customFormat="1" ht="37.5" customHeight="1">
      <c r="A98" s="108" t="s">
        <v>31</v>
      </c>
      <c r="B98" s="32" t="s">
        <v>143</v>
      </c>
      <c r="C98" s="34"/>
      <c r="D98" s="34"/>
      <c r="E98" s="9"/>
      <c r="F98" s="110">
        <f>SUM(F99:F107)</f>
        <v>6251.161873000001</v>
      </c>
      <c r="G98" s="110">
        <f aca="true" t="shared" si="25" ref="G98:L98">SUM(G99:G107)</f>
        <v>6251.161873000001</v>
      </c>
      <c r="H98" s="110">
        <f t="shared" si="25"/>
        <v>0</v>
      </c>
      <c r="I98" s="110">
        <f t="shared" si="25"/>
        <v>0</v>
      </c>
      <c r="J98" s="110">
        <f t="shared" si="25"/>
        <v>0</v>
      </c>
      <c r="K98" s="110">
        <f t="shared" si="25"/>
        <v>0</v>
      </c>
      <c r="L98" s="110">
        <f t="shared" si="25"/>
        <v>4305</v>
      </c>
      <c r="M98" s="28"/>
      <c r="N98" s="16"/>
    </row>
    <row r="99" spans="1:14" s="2" customFormat="1" ht="69.75" customHeight="1">
      <c r="A99" s="10">
        <v>4</v>
      </c>
      <c r="B99" s="109" t="s">
        <v>144</v>
      </c>
      <c r="C99" s="34">
        <v>2023</v>
      </c>
      <c r="D99" s="34">
        <v>2024</v>
      </c>
      <c r="E99" s="9" t="s">
        <v>198</v>
      </c>
      <c r="F99" s="30">
        <f>G99</f>
        <v>590</v>
      </c>
      <c r="G99" s="42">
        <v>590</v>
      </c>
      <c r="H99" s="18"/>
      <c r="I99" s="18"/>
      <c r="J99" s="42">
        <v>0</v>
      </c>
      <c r="K99" s="66">
        <v>0</v>
      </c>
      <c r="L99" s="30">
        <v>400</v>
      </c>
      <c r="M99" s="28" t="s">
        <v>149</v>
      </c>
      <c r="N99" s="16"/>
    </row>
    <row r="100" spans="1:14" s="2" customFormat="1" ht="69.75" customHeight="1">
      <c r="A100" s="10">
        <v>5</v>
      </c>
      <c r="B100" s="109" t="s">
        <v>145</v>
      </c>
      <c r="C100" s="34">
        <v>2023</v>
      </c>
      <c r="D100" s="34">
        <v>2024</v>
      </c>
      <c r="E100" s="9" t="s">
        <v>199</v>
      </c>
      <c r="F100" s="30">
        <f aca="true" t="shared" si="26" ref="F100:F107">G100</f>
        <v>1234.776</v>
      </c>
      <c r="G100" s="42">
        <v>1234.776</v>
      </c>
      <c r="H100" s="18"/>
      <c r="I100" s="18"/>
      <c r="J100" s="42">
        <v>0</v>
      </c>
      <c r="K100" s="66">
        <v>0</v>
      </c>
      <c r="L100" s="30">
        <v>850</v>
      </c>
      <c r="M100" s="28" t="s">
        <v>149</v>
      </c>
      <c r="N100" s="16"/>
    </row>
    <row r="101" spans="1:14" s="2" customFormat="1" ht="69.75" customHeight="1">
      <c r="A101" s="10">
        <v>6</v>
      </c>
      <c r="B101" s="109" t="s">
        <v>146</v>
      </c>
      <c r="C101" s="34">
        <v>2023</v>
      </c>
      <c r="D101" s="34">
        <v>2024</v>
      </c>
      <c r="E101" s="9" t="s">
        <v>200</v>
      </c>
      <c r="F101" s="30">
        <f t="shared" si="26"/>
        <v>667.712071</v>
      </c>
      <c r="G101" s="42">
        <v>667.712071</v>
      </c>
      <c r="H101" s="18"/>
      <c r="I101" s="18"/>
      <c r="J101" s="42">
        <v>0</v>
      </c>
      <c r="K101" s="66">
        <v>0</v>
      </c>
      <c r="L101" s="30">
        <v>450</v>
      </c>
      <c r="M101" s="28" t="s">
        <v>149</v>
      </c>
      <c r="N101" s="16"/>
    </row>
    <row r="102" spans="1:14" s="2" customFormat="1" ht="69.75" customHeight="1">
      <c r="A102" s="10">
        <v>7</v>
      </c>
      <c r="B102" s="109" t="s">
        <v>147</v>
      </c>
      <c r="C102" s="34">
        <v>2023</v>
      </c>
      <c r="D102" s="34">
        <v>2024</v>
      </c>
      <c r="E102" s="9" t="s">
        <v>202</v>
      </c>
      <c r="F102" s="30">
        <f t="shared" si="26"/>
        <v>456.183</v>
      </c>
      <c r="G102" s="42">
        <v>456.183</v>
      </c>
      <c r="H102" s="18"/>
      <c r="I102" s="18"/>
      <c r="J102" s="42">
        <v>0</v>
      </c>
      <c r="K102" s="66">
        <v>0</v>
      </c>
      <c r="L102" s="30">
        <v>320</v>
      </c>
      <c r="M102" s="28" t="s">
        <v>149</v>
      </c>
      <c r="N102" s="16"/>
    </row>
    <row r="103" spans="1:14" s="2" customFormat="1" ht="69.75" customHeight="1">
      <c r="A103" s="10">
        <v>8</v>
      </c>
      <c r="B103" s="109" t="s">
        <v>148</v>
      </c>
      <c r="C103" s="34">
        <v>2023</v>
      </c>
      <c r="D103" s="34">
        <v>2024</v>
      </c>
      <c r="E103" s="9" t="s">
        <v>201</v>
      </c>
      <c r="F103" s="30">
        <f t="shared" si="26"/>
        <v>414.917374</v>
      </c>
      <c r="G103" s="42">
        <v>414.917374</v>
      </c>
      <c r="H103" s="18"/>
      <c r="I103" s="18"/>
      <c r="J103" s="42">
        <v>0</v>
      </c>
      <c r="K103" s="66">
        <v>0</v>
      </c>
      <c r="L103" s="30">
        <v>290</v>
      </c>
      <c r="M103" s="28" t="s">
        <v>149</v>
      </c>
      <c r="N103" s="16"/>
    </row>
    <row r="104" spans="1:14" s="2" customFormat="1" ht="69.75" customHeight="1">
      <c r="A104" s="10">
        <v>9</v>
      </c>
      <c r="B104" s="109" t="s">
        <v>203</v>
      </c>
      <c r="C104" s="34">
        <v>2023</v>
      </c>
      <c r="D104" s="34">
        <v>2024</v>
      </c>
      <c r="E104" s="125" t="s">
        <v>207</v>
      </c>
      <c r="F104" s="30">
        <f t="shared" si="26"/>
        <v>930.431443</v>
      </c>
      <c r="G104" s="42">
        <v>930.431443</v>
      </c>
      <c r="H104" s="18"/>
      <c r="I104" s="18"/>
      <c r="J104" s="42"/>
      <c r="K104" s="66"/>
      <c r="L104" s="30">
        <v>650</v>
      </c>
      <c r="M104" s="28"/>
      <c r="N104" s="16"/>
    </row>
    <row r="105" spans="1:14" s="2" customFormat="1" ht="69.75" customHeight="1">
      <c r="A105" s="10">
        <v>10</v>
      </c>
      <c r="B105" s="109" t="s">
        <v>204</v>
      </c>
      <c r="C105" s="34">
        <v>2023</v>
      </c>
      <c r="D105" s="34">
        <v>2024</v>
      </c>
      <c r="E105" s="125" t="s">
        <v>208</v>
      </c>
      <c r="F105" s="30">
        <f t="shared" si="26"/>
        <v>663</v>
      </c>
      <c r="G105" s="42">
        <v>663</v>
      </c>
      <c r="H105" s="18"/>
      <c r="I105" s="18"/>
      <c r="J105" s="42"/>
      <c r="K105" s="66"/>
      <c r="L105" s="30">
        <v>450</v>
      </c>
      <c r="M105" s="28"/>
      <c r="N105" s="16"/>
    </row>
    <row r="106" spans="1:14" s="2" customFormat="1" ht="69.75" customHeight="1">
      <c r="A106" s="10">
        <v>11</v>
      </c>
      <c r="B106" s="109" t="s">
        <v>205</v>
      </c>
      <c r="C106" s="34">
        <v>2023</v>
      </c>
      <c r="D106" s="34">
        <v>2024</v>
      </c>
      <c r="E106" s="125" t="s">
        <v>209</v>
      </c>
      <c r="F106" s="30">
        <f t="shared" si="26"/>
        <v>99.223828</v>
      </c>
      <c r="G106" s="42">
        <v>99.223828</v>
      </c>
      <c r="H106" s="18"/>
      <c r="I106" s="18"/>
      <c r="J106" s="42"/>
      <c r="K106" s="66"/>
      <c r="L106" s="30">
        <v>95</v>
      </c>
      <c r="M106" s="28"/>
      <c r="N106" s="16"/>
    </row>
    <row r="107" spans="1:14" s="2" customFormat="1" ht="69.75" customHeight="1">
      <c r="A107" s="10">
        <v>12</v>
      </c>
      <c r="B107" s="109" t="s">
        <v>206</v>
      </c>
      <c r="C107" s="34">
        <v>2023</v>
      </c>
      <c r="D107" s="34">
        <v>2024</v>
      </c>
      <c r="E107" s="125" t="s">
        <v>210</v>
      </c>
      <c r="F107" s="30">
        <f t="shared" si="26"/>
        <v>1194.918157</v>
      </c>
      <c r="G107" s="42">
        <v>1194.918157</v>
      </c>
      <c r="H107" s="18"/>
      <c r="I107" s="18"/>
      <c r="J107" s="42"/>
      <c r="K107" s="66"/>
      <c r="L107" s="30">
        <v>800</v>
      </c>
      <c r="M107" s="28"/>
      <c r="N107" s="16"/>
    </row>
    <row r="108" spans="1:14" s="2" customFormat="1" ht="37.5" customHeight="1">
      <c r="A108" s="11" t="s">
        <v>31</v>
      </c>
      <c r="B108" s="32" t="s">
        <v>40</v>
      </c>
      <c r="C108" s="11"/>
      <c r="D108" s="11"/>
      <c r="E108" s="86"/>
      <c r="F108" s="86"/>
      <c r="G108" s="86"/>
      <c r="H108" s="86"/>
      <c r="I108" s="86"/>
      <c r="J108" s="86"/>
      <c r="K108" s="86"/>
      <c r="L108" s="18">
        <v>10115</v>
      </c>
      <c r="M108" s="11"/>
      <c r="N108" s="86"/>
    </row>
    <row r="109" spans="2:13" s="7" customFormat="1" ht="15.75">
      <c r="B109" s="44"/>
      <c r="C109" s="55"/>
      <c r="D109" s="55"/>
      <c r="L109" s="73"/>
      <c r="M109" s="55"/>
    </row>
    <row r="110" spans="1:14" ht="15.75">
      <c r="A110" s="8"/>
      <c r="B110" s="8"/>
      <c r="E110" s="8"/>
      <c r="F110" s="8"/>
      <c r="G110" s="8"/>
      <c r="H110" s="8"/>
      <c r="I110" s="8"/>
      <c r="J110" s="8"/>
      <c r="K110" s="8"/>
      <c r="N110" s="8"/>
    </row>
    <row r="111" spans="1:14" ht="15.75">
      <c r="A111" s="8"/>
      <c r="B111" s="8"/>
      <c r="E111" s="8"/>
      <c r="F111" s="8"/>
      <c r="G111" s="8"/>
      <c r="H111" s="8"/>
      <c r="I111" s="8"/>
      <c r="J111" s="8"/>
      <c r="K111" s="8"/>
      <c r="N111" s="8"/>
    </row>
    <row r="112" spans="1:14" ht="15.75">
      <c r="A112" s="8"/>
      <c r="B112" s="8"/>
      <c r="E112" s="8"/>
      <c r="F112" s="8"/>
      <c r="G112" s="8"/>
      <c r="H112" s="8"/>
      <c r="I112" s="8"/>
      <c r="J112" s="8"/>
      <c r="K112" s="8"/>
      <c r="N112" s="8"/>
    </row>
    <row r="113" spans="1:14" ht="15.75">
      <c r="A113" s="8"/>
      <c r="B113" s="8"/>
      <c r="E113" s="8"/>
      <c r="F113" s="8"/>
      <c r="G113" s="8"/>
      <c r="H113" s="8"/>
      <c r="I113" s="8"/>
      <c r="J113" s="8"/>
      <c r="K113" s="8"/>
      <c r="N113" s="8"/>
    </row>
    <row r="114" spans="1:14" ht="15.75">
      <c r="A114" s="8"/>
      <c r="B114" s="8"/>
      <c r="E114" s="8"/>
      <c r="F114" s="8"/>
      <c r="G114" s="8"/>
      <c r="H114" s="8"/>
      <c r="I114" s="8"/>
      <c r="J114" s="8"/>
      <c r="K114" s="8"/>
      <c r="N114" s="8"/>
    </row>
    <row r="115" spans="3:13" s="7" customFormat="1" ht="15.75">
      <c r="C115" s="55"/>
      <c r="D115" s="55"/>
      <c r="L115" s="73"/>
      <c r="M115" s="55"/>
    </row>
    <row r="116" spans="1:14" ht="15.75">
      <c r="A116" s="8"/>
      <c r="B116" s="8"/>
      <c r="E116" s="8"/>
      <c r="F116" s="8"/>
      <c r="G116" s="8"/>
      <c r="H116" s="8"/>
      <c r="I116" s="8"/>
      <c r="J116" s="8"/>
      <c r="K116" s="8"/>
      <c r="N116" s="8"/>
    </row>
    <row r="117" spans="1:14" ht="48.75" customHeight="1">
      <c r="A117" s="8"/>
      <c r="B117" s="8"/>
      <c r="E117" s="8"/>
      <c r="F117" s="8"/>
      <c r="G117" s="8"/>
      <c r="H117" s="8"/>
      <c r="I117" s="8"/>
      <c r="J117" s="8"/>
      <c r="K117" s="8"/>
      <c r="N117" s="8"/>
    </row>
    <row r="118" spans="3:13" s="2" customFormat="1" ht="15.75">
      <c r="C118" s="46"/>
      <c r="D118" s="46"/>
      <c r="L118" s="74"/>
      <c r="M118" s="46"/>
    </row>
    <row r="119" spans="3:13" s="6" customFormat="1" ht="15.75">
      <c r="C119" s="47"/>
      <c r="D119" s="47"/>
      <c r="L119" s="75"/>
      <c r="M119" s="47"/>
    </row>
    <row r="120" spans="1:14" ht="15.75">
      <c r="A120" s="8"/>
      <c r="B120" s="8"/>
      <c r="E120" s="8"/>
      <c r="F120" s="8"/>
      <c r="G120" s="8"/>
      <c r="H120" s="8"/>
      <c r="I120" s="8"/>
      <c r="J120" s="8"/>
      <c r="K120" s="8"/>
      <c r="N120" s="8"/>
    </row>
    <row r="121" spans="3:13" s="6" customFormat="1" ht="15.75">
      <c r="C121" s="47"/>
      <c r="D121" s="47"/>
      <c r="L121" s="75"/>
      <c r="M121" s="47"/>
    </row>
    <row r="122" spans="1:14" ht="15.75">
      <c r="A122" s="8"/>
      <c r="B122" s="8"/>
      <c r="E122" s="8"/>
      <c r="F122" s="8"/>
      <c r="G122" s="8"/>
      <c r="H122" s="8"/>
      <c r="I122" s="8"/>
      <c r="J122" s="8"/>
      <c r="K122" s="8"/>
      <c r="N122" s="8"/>
    </row>
    <row r="123" spans="3:13" s="2" customFormat="1" ht="15.75">
      <c r="C123" s="46"/>
      <c r="D123" s="46"/>
      <c r="L123" s="74"/>
      <c r="M123" s="46"/>
    </row>
    <row r="124" spans="3:13" s="6" customFormat="1" ht="15.75">
      <c r="C124" s="47"/>
      <c r="D124" s="47"/>
      <c r="L124" s="75"/>
      <c r="M124" s="47"/>
    </row>
    <row r="125" spans="1:14" ht="15.75">
      <c r="A125" s="8"/>
      <c r="B125" s="8"/>
      <c r="E125" s="8"/>
      <c r="F125" s="8"/>
      <c r="G125" s="8"/>
      <c r="H125" s="8"/>
      <c r="I125" s="8"/>
      <c r="J125" s="8"/>
      <c r="K125" s="8"/>
      <c r="N125" s="8"/>
    </row>
    <row r="126" spans="1:14" ht="15.75">
      <c r="A126" s="8"/>
      <c r="B126" s="8"/>
      <c r="E126" s="8"/>
      <c r="F126" s="8"/>
      <c r="G126" s="8"/>
      <c r="H126" s="8"/>
      <c r="I126" s="8"/>
      <c r="J126" s="8"/>
      <c r="K126" s="8"/>
      <c r="N126" s="8"/>
    </row>
    <row r="127" spans="3:13" s="2" customFormat="1" ht="15.75">
      <c r="C127" s="46"/>
      <c r="D127" s="46"/>
      <c r="L127" s="74"/>
      <c r="M127" s="46"/>
    </row>
    <row r="128" spans="3:13" s="6" customFormat="1" ht="15.75">
      <c r="C128" s="47"/>
      <c r="D128" s="47"/>
      <c r="L128" s="75"/>
      <c r="M128" s="47"/>
    </row>
    <row r="129" spans="1:14" ht="15.75">
      <c r="A129" s="8"/>
      <c r="B129" s="8"/>
      <c r="E129" s="8"/>
      <c r="F129" s="8"/>
      <c r="G129" s="8"/>
      <c r="H129" s="8"/>
      <c r="I129" s="8"/>
      <c r="J129" s="8"/>
      <c r="K129" s="8"/>
      <c r="N129" s="8"/>
    </row>
    <row r="130" spans="1:14" ht="15.75">
      <c r="A130" s="8"/>
      <c r="B130" s="8"/>
      <c r="E130" s="8"/>
      <c r="F130" s="8"/>
      <c r="G130" s="8"/>
      <c r="H130" s="8"/>
      <c r="I130" s="8"/>
      <c r="J130" s="8"/>
      <c r="K130" s="8"/>
      <c r="N130" s="8"/>
    </row>
    <row r="131" spans="1:14" ht="15.75">
      <c r="A131" s="8"/>
      <c r="B131" s="8"/>
      <c r="E131" s="8"/>
      <c r="F131" s="8"/>
      <c r="G131" s="8"/>
      <c r="H131" s="8"/>
      <c r="I131" s="8"/>
      <c r="J131" s="8"/>
      <c r="K131" s="8"/>
      <c r="N131" s="8"/>
    </row>
    <row r="132" spans="1:14" ht="15.75">
      <c r="A132" s="8"/>
      <c r="B132" s="8"/>
      <c r="E132" s="8"/>
      <c r="F132" s="8"/>
      <c r="G132" s="8"/>
      <c r="H132" s="8"/>
      <c r="I132" s="8"/>
      <c r="J132" s="8"/>
      <c r="K132" s="8"/>
      <c r="N132" s="8"/>
    </row>
    <row r="133" spans="1:14" ht="15.75">
      <c r="A133" s="8"/>
      <c r="B133" s="8"/>
      <c r="E133" s="8"/>
      <c r="F133" s="8"/>
      <c r="G133" s="8"/>
      <c r="H133" s="8"/>
      <c r="I133" s="8"/>
      <c r="J133" s="8"/>
      <c r="K133" s="8"/>
      <c r="N133" s="8"/>
    </row>
    <row r="134" spans="3:13" s="6" customFormat="1" ht="15.75">
      <c r="C134" s="47"/>
      <c r="D134" s="47"/>
      <c r="L134" s="75"/>
      <c r="M134" s="47"/>
    </row>
    <row r="135" spans="1:14" ht="15.75">
      <c r="A135" s="8"/>
      <c r="B135" s="8"/>
      <c r="E135" s="8"/>
      <c r="F135" s="8"/>
      <c r="G135" s="8"/>
      <c r="H135" s="8"/>
      <c r="I135" s="8"/>
      <c r="J135" s="8"/>
      <c r="K135" s="8"/>
      <c r="N135" s="8"/>
    </row>
    <row r="136" spans="1:14" ht="15.75">
      <c r="A136" s="8"/>
      <c r="B136" s="8"/>
      <c r="E136" s="8"/>
      <c r="F136" s="8"/>
      <c r="G136" s="8"/>
      <c r="H136" s="8"/>
      <c r="I136" s="8"/>
      <c r="J136" s="8"/>
      <c r="K136" s="8"/>
      <c r="N136" s="8"/>
    </row>
    <row r="137" spans="1:14" ht="15.75">
      <c r="A137" s="8"/>
      <c r="B137" s="8"/>
      <c r="E137" s="8"/>
      <c r="F137" s="8"/>
      <c r="G137" s="8"/>
      <c r="H137" s="8"/>
      <c r="I137" s="8"/>
      <c r="J137" s="8"/>
      <c r="K137" s="8"/>
      <c r="N137" s="8"/>
    </row>
    <row r="138" spans="1:14" ht="15.75">
      <c r="A138" s="8"/>
      <c r="B138" s="8"/>
      <c r="E138" s="8"/>
      <c r="F138" s="8"/>
      <c r="G138" s="8"/>
      <c r="H138" s="8"/>
      <c r="I138" s="8"/>
      <c r="J138" s="8"/>
      <c r="K138" s="8"/>
      <c r="N138" s="8"/>
    </row>
    <row r="139" spans="1:14" ht="15.75">
      <c r="A139" s="8"/>
      <c r="B139" s="8"/>
      <c r="E139" s="8"/>
      <c r="F139" s="8"/>
      <c r="G139" s="8"/>
      <c r="H139" s="8"/>
      <c r="I139" s="8"/>
      <c r="J139" s="8"/>
      <c r="K139" s="8"/>
      <c r="N139" s="8"/>
    </row>
    <row r="140" spans="1:14" ht="15.75">
      <c r="A140" s="8"/>
      <c r="B140" s="8"/>
      <c r="E140" s="8"/>
      <c r="F140" s="8"/>
      <c r="G140" s="8"/>
      <c r="H140" s="8"/>
      <c r="I140" s="8"/>
      <c r="J140" s="8"/>
      <c r="K140" s="8"/>
      <c r="N140" s="8"/>
    </row>
    <row r="141" spans="3:13" s="2" customFormat="1" ht="15.75">
      <c r="C141" s="46"/>
      <c r="D141" s="46"/>
      <c r="L141" s="74"/>
      <c r="M141" s="46"/>
    </row>
    <row r="142" spans="1:14" ht="15.75">
      <c r="A142" s="8"/>
      <c r="B142" s="8"/>
      <c r="E142" s="8"/>
      <c r="F142" s="8"/>
      <c r="G142" s="8"/>
      <c r="H142" s="8"/>
      <c r="I142" s="8"/>
      <c r="J142" s="8"/>
      <c r="K142" s="8"/>
      <c r="N142" s="8"/>
    </row>
    <row r="143" spans="1:14" ht="15.75">
      <c r="A143" s="8"/>
      <c r="B143" s="8"/>
      <c r="E143" s="8"/>
      <c r="F143" s="8"/>
      <c r="G143" s="8"/>
      <c r="H143" s="8"/>
      <c r="I143" s="8"/>
      <c r="J143" s="8"/>
      <c r="K143" s="8"/>
      <c r="N143" s="8"/>
    </row>
    <row r="144" spans="1:14" ht="15.75">
      <c r="A144" s="8"/>
      <c r="B144" s="8"/>
      <c r="E144" s="8"/>
      <c r="F144" s="8"/>
      <c r="G144" s="8"/>
      <c r="H144" s="8"/>
      <c r="I144" s="8"/>
      <c r="J144" s="8"/>
      <c r="K144" s="8"/>
      <c r="N144" s="8"/>
    </row>
    <row r="145" spans="1:14" ht="15.75">
      <c r="A145" s="8"/>
      <c r="B145" s="8"/>
      <c r="E145" s="8"/>
      <c r="F145" s="8"/>
      <c r="G145" s="8"/>
      <c r="H145" s="8"/>
      <c r="I145" s="8"/>
      <c r="J145" s="8"/>
      <c r="K145" s="8"/>
      <c r="N145" s="8"/>
    </row>
    <row r="146" spans="1:14" ht="15.75">
      <c r="A146" s="8"/>
      <c r="B146" s="8"/>
      <c r="E146" s="8"/>
      <c r="F146" s="8"/>
      <c r="G146" s="8"/>
      <c r="H146" s="8"/>
      <c r="I146" s="8"/>
      <c r="J146" s="8"/>
      <c r="K146" s="8"/>
      <c r="N146" s="8"/>
    </row>
    <row r="147" spans="3:13" s="2" customFormat="1" ht="15.75">
      <c r="C147" s="46"/>
      <c r="D147" s="46"/>
      <c r="L147" s="74"/>
      <c r="M147" s="46"/>
    </row>
    <row r="148" spans="3:13" s="2" customFormat="1" ht="15.75">
      <c r="C148" s="46"/>
      <c r="D148" s="46"/>
      <c r="L148" s="74"/>
      <c r="M148" s="46"/>
    </row>
    <row r="149" spans="1:14" ht="15.75">
      <c r="A149" s="8"/>
      <c r="B149" s="8"/>
      <c r="E149" s="8"/>
      <c r="F149" s="8"/>
      <c r="G149" s="8"/>
      <c r="H149" s="8"/>
      <c r="I149" s="8"/>
      <c r="J149" s="8"/>
      <c r="K149" s="8"/>
      <c r="N149" s="8"/>
    </row>
    <row r="150" spans="1:14" ht="15.75">
      <c r="A150" s="8"/>
      <c r="B150" s="8"/>
      <c r="E150" s="8"/>
      <c r="F150" s="8"/>
      <c r="G150" s="8"/>
      <c r="H150" s="8"/>
      <c r="I150" s="8"/>
      <c r="J150" s="8"/>
      <c r="K150" s="8"/>
      <c r="N150" s="8"/>
    </row>
    <row r="151" spans="1:14" ht="15.75">
      <c r="A151" s="8"/>
      <c r="B151" s="8"/>
      <c r="E151" s="8"/>
      <c r="F151" s="8"/>
      <c r="G151" s="8"/>
      <c r="H151" s="8"/>
      <c r="I151" s="8"/>
      <c r="J151" s="8"/>
      <c r="K151" s="8"/>
      <c r="N151" s="8"/>
    </row>
    <row r="152" spans="1:14" ht="15.75">
      <c r="A152" s="8"/>
      <c r="B152" s="8"/>
      <c r="E152" s="8"/>
      <c r="F152" s="8"/>
      <c r="G152" s="8"/>
      <c r="H152" s="8"/>
      <c r="I152" s="8"/>
      <c r="J152" s="8"/>
      <c r="K152" s="8"/>
      <c r="N152" s="8"/>
    </row>
    <row r="153" spans="1:14" ht="15.75">
      <c r="A153" s="8"/>
      <c r="B153" s="8"/>
      <c r="E153" s="8"/>
      <c r="F153" s="8"/>
      <c r="G153" s="8"/>
      <c r="H153" s="8"/>
      <c r="I153" s="8"/>
      <c r="J153" s="8"/>
      <c r="K153" s="8"/>
      <c r="N153" s="8"/>
    </row>
    <row r="154" spans="1:14" ht="15.75">
      <c r="A154" s="8"/>
      <c r="B154" s="8"/>
      <c r="E154" s="8"/>
      <c r="F154" s="8"/>
      <c r="G154" s="8"/>
      <c r="H154" s="8"/>
      <c r="I154" s="8"/>
      <c r="J154" s="8"/>
      <c r="K154" s="8"/>
      <c r="N154" s="8"/>
    </row>
    <row r="155" spans="1:14" ht="15.75">
      <c r="A155" s="8"/>
      <c r="B155" s="8"/>
      <c r="E155" s="8"/>
      <c r="F155" s="8"/>
      <c r="G155" s="8"/>
      <c r="H155" s="8"/>
      <c r="I155" s="8"/>
      <c r="J155" s="8"/>
      <c r="K155" s="8"/>
      <c r="N155" s="8"/>
    </row>
    <row r="156" spans="1:14" ht="15.75">
      <c r="A156" s="8"/>
      <c r="B156" s="8"/>
      <c r="E156" s="8"/>
      <c r="F156" s="8"/>
      <c r="G156" s="8"/>
      <c r="H156" s="8"/>
      <c r="I156" s="8"/>
      <c r="J156" s="8"/>
      <c r="K156" s="8"/>
      <c r="N156" s="8"/>
    </row>
    <row r="157" spans="3:13" s="6" customFormat="1" ht="15.75">
      <c r="C157" s="47"/>
      <c r="D157" s="47"/>
      <c r="L157" s="75"/>
      <c r="M157" s="47"/>
    </row>
    <row r="158" spans="3:13" s="6" customFormat="1" ht="15.75">
      <c r="C158" s="47"/>
      <c r="D158" s="47"/>
      <c r="L158" s="75"/>
      <c r="M158" s="47"/>
    </row>
    <row r="159" spans="3:13" s="6" customFormat="1" ht="15.75">
      <c r="C159" s="47"/>
      <c r="D159" s="47"/>
      <c r="L159" s="75"/>
      <c r="M159" s="47"/>
    </row>
    <row r="160" spans="1:14" ht="15.75">
      <c r="A160" s="8"/>
      <c r="B160" s="8"/>
      <c r="E160" s="8"/>
      <c r="F160" s="8"/>
      <c r="G160" s="8"/>
      <c r="H160" s="8"/>
      <c r="I160" s="8"/>
      <c r="J160" s="8"/>
      <c r="K160" s="8"/>
      <c r="N160" s="8"/>
    </row>
    <row r="161" spans="1:14" ht="15.75">
      <c r="A161" s="8"/>
      <c r="B161" s="8"/>
      <c r="E161" s="8"/>
      <c r="F161" s="8"/>
      <c r="G161" s="8"/>
      <c r="H161" s="8"/>
      <c r="I161" s="8"/>
      <c r="J161" s="8"/>
      <c r="K161" s="8"/>
      <c r="N161" s="8"/>
    </row>
    <row r="162" spans="1:14" ht="15.75">
      <c r="A162" s="8"/>
      <c r="B162" s="8"/>
      <c r="E162" s="8"/>
      <c r="F162" s="8"/>
      <c r="G162" s="8"/>
      <c r="H162" s="8"/>
      <c r="I162" s="8"/>
      <c r="J162" s="8"/>
      <c r="K162" s="8"/>
      <c r="N162" s="8"/>
    </row>
    <row r="163" spans="1:14" ht="15.75">
      <c r="A163" s="8"/>
      <c r="B163" s="8"/>
      <c r="E163" s="8"/>
      <c r="F163" s="8"/>
      <c r="G163" s="8"/>
      <c r="H163" s="8"/>
      <c r="I163" s="8"/>
      <c r="J163" s="8"/>
      <c r="K163" s="8"/>
      <c r="N163" s="8"/>
    </row>
    <row r="164" spans="1:14" ht="15.75">
      <c r="A164" s="8"/>
      <c r="B164" s="8"/>
      <c r="E164" s="8"/>
      <c r="F164" s="8"/>
      <c r="G164" s="8"/>
      <c r="H164" s="8"/>
      <c r="I164" s="8"/>
      <c r="J164" s="8"/>
      <c r="K164" s="8"/>
      <c r="N164" s="8"/>
    </row>
    <row r="165" spans="1:14" ht="15.75">
      <c r="A165" s="8"/>
      <c r="B165" s="8"/>
      <c r="E165" s="8"/>
      <c r="F165" s="8"/>
      <c r="G165" s="8"/>
      <c r="H165" s="8"/>
      <c r="I165" s="8"/>
      <c r="J165" s="8"/>
      <c r="K165" s="8"/>
      <c r="N165" s="8"/>
    </row>
    <row r="166" spans="1:14" ht="15.75">
      <c r="A166" s="8"/>
      <c r="B166" s="8"/>
      <c r="E166" s="8"/>
      <c r="F166" s="8"/>
      <c r="G166" s="8"/>
      <c r="H166" s="8"/>
      <c r="I166" s="8"/>
      <c r="J166" s="8"/>
      <c r="K166" s="8"/>
      <c r="N166" s="8"/>
    </row>
    <row r="167" spans="1:14" ht="15.75">
      <c r="A167" s="8"/>
      <c r="B167" s="8"/>
      <c r="E167" s="8"/>
      <c r="F167" s="8"/>
      <c r="G167" s="8"/>
      <c r="H167" s="8"/>
      <c r="I167" s="8"/>
      <c r="J167" s="8"/>
      <c r="K167" s="8"/>
      <c r="N167" s="8"/>
    </row>
    <row r="168" spans="1:14" ht="15.75">
      <c r="A168" s="8"/>
      <c r="B168" s="8"/>
      <c r="E168" s="8"/>
      <c r="F168" s="8"/>
      <c r="G168" s="8"/>
      <c r="H168" s="8"/>
      <c r="I168" s="8"/>
      <c r="J168" s="8"/>
      <c r="K168" s="8"/>
      <c r="N168" s="8"/>
    </row>
    <row r="169" spans="1:14" ht="15.75">
      <c r="A169" s="8"/>
      <c r="B169" s="8"/>
      <c r="E169" s="8"/>
      <c r="F169" s="8"/>
      <c r="G169" s="8"/>
      <c r="H169" s="8"/>
      <c r="I169" s="8"/>
      <c r="J169" s="8"/>
      <c r="K169" s="8"/>
      <c r="N169" s="8"/>
    </row>
    <row r="170" spans="1:14" ht="15.75">
      <c r="A170" s="8"/>
      <c r="B170" s="8"/>
      <c r="E170" s="8"/>
      <c r="F170" s="8"/>
      <c r="G170" s="8"/>
      <c r="H170" s="8"/>
      <c r="I170" s="8"/>
      <c r="J170" s="8"/>
      <c r="K170" s="8"/>
      <c r="N170" s="8"/>
    </row>
    <row r="171" spans="1:14" ht="15.75">
      <c r="A171" s="8"/>
      <c r="B171" s="8"/>
      <c r="E171" s="8"/>
      <c r="F171" s="8"/>
      <c r="G171" s="8"/>
      <c r="H171" s="8"/>
      <c r="I171" s="8"/>
      <c r="J171" s="8"/>
      <c r="K171" s="8"/>
      <c r="N171" s="8"/>
    </row>
    <row r="172" spans="1:14" ht="15.75">
      <c r="A172" s="8"/>
      <c r="B172" s="8"/>
      <c r="E172" s="8"/>
      <c r="F172" s="8"/>
      <c r="G172" s="8"/>
      <c r="H172" s="8"/>
      <c r="I172" s="8"/>
      <c r="J172" s="8"/>
      <c r="K172" s="8"/>
      <c r="N172" s="8"/>
    </row>
    <row r="173" spans="1:14" ht="15.75">
      <c r="A173" s="8"/>
      <c r="B173" s="8"/>
      <c r="E173" s="8"/>
      <c r="F173" s="8"/>
      <c r="G173" s="8"/>
      <c r="H173" s="8"/>
      <c r="I173" s="8"/>
      <c r="J173" s="8"/>
      <c r="K173" s="8"/>
      <c r="N173" s="8"/>
    </row>
    <row r="174" spans="1:14" ht="50.25" customHeight="1">
      <c r="A174" s="8"/>
      <c r="B174" s="8"/>
      <c r="E174" s="8"/>
      <c r="F174" s="8"/>
      <c r="G174" s="8"/>
      <c r="H174" s="8"/>
      <c r="I174" s="8"/>
      <c r="J174" s="8"/>
      <c r="K174" s="8"/>
      <c r="N174" s="8"/>
    </row>
    <row r="175" spans="1:14" ht="15.75">
      <c r="A175" s="8"/>
      <c r="B175" s="8"/>
      <c r="E175" s="8"/>
      <c r="F175" s="8"/>
      <c r="G175" s="8"/>
      <c r="H175" s="8"/>
      <c r="I175" s="8"/>
      <c r="J175" s="8"/>
      <c r="K175" s="8"/>
      <c r="N175" s="8"/>
    </row>
    <row r="176" spans="1:14" ht="15.75">
      <c r="A176" s="8"/>
      <c r="B176" s="8"/>
      <c r="E176" s="8"/>
      <c r="F176" s="8"/>
      <c r="G176" s="8"/>
      <c r="H176" s="8"/>
      <c r="I176" s="8"/>
      <c r="J176" s="8"/>
      <c r="K176" s="8"/>
      <c r="N176" s="8"/>
    </row>
  </sheetData>
  <sheetProtection/>
  <mergeCells count="20">
    <mergeCell ref="M5:M8"/>
    <mergeCell ref="L1:N1"/>
    <mergeCell ref="N5:N8"/>
    <mergeCell ref="E7:E8"/>
    <mergeCell ref="F7:G7"/>
    <mergeCell ref="H7:H8"/>
    <mergeCell ref="I7:I8"/>
    <mergeCell ref="K5:K8"/>
    <mergeCell ref="L5:L8"/>
    <mergeCell ref="J5:J8"/>
    <mergeCell ref="A2:N2"/>
    <mergeCell ref="A3:N3"/>
    <mergeCell ref="M4:N4"/>
    <mergeCell ref="A5:A8"/>
    <mergeCell ref="B5:B8"/>
    <mergeCell ref="C5:D6"/>
    <mergeCell ref="E5:G6"/>
    <mergeCell ref="H5:I6"/>
    <mergeCell ref="C7:C8"/>
    <mergeCell ref="D7:D8"/>
  </mergeCells>
  <printOptions/>
  <pageMargins left="0.39" right="0.15748031496062992" top="0.43" bottom="0.585" header="0.44" footer="0.1968503937007874"/>
  <pageSetup horizontalDpi="600" verticalDpi="600" orientation="landscape" paperSize="9" scale="72" r:id="rId1"/>
  <headerFooter>
    <oddFooter>&amp;CTrang &amp;P</oddFooter>
  </headerFooter>
  <ignoredErrors>
    <ignoredError sqref="K52 K72 K13 J41:L41 L98" formulaRange="1"/>
    <ignoredError sqref="D14:D15" numberStoredAsText="1"/>
    <ignoredError sqref="J22 F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tinh hkc</dc:creator>
  <cp:keywords/>
  <dc:description/>
  <cp:lastModifiedBy>Administrator</cp:lastModifiedBy>
  <cp:lastPrinted>2023-12-21T03:43:22Z</cp:lastPrinted>
  <dcterms:created xsi:type="dcterms:W3CDTF">2021-01-04T01:47:19Z</dcterms:created>
  <dcterms:modified xsi:type="dcterms:W3CDTF">2023-12-21T03:43:28Z</dcterms:modified>
  <cp:category/>
  <cp:version/>
  <cp:contentType/>
  <cp:contentStatus/>
</cp:coreProperties>
</file>