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425" tabRatio="793" firstSheet="1" activeTab="1"/>
  </bookViews>
  <sheets>
    <sheet name="SGV" sheetId="68" state="veryHidden" r:id="rId1"/>
    <sheet name="Bieu 1" sheetId="69" r:id="rId2"/>
    <sheet name="Bieu 2" sheetId="67" r:id="rId3"/>
    <sheet name="Bieu 3" sheetId="65" r:id="rId4"/>
  </sheets>
  <definedNames>
    <definedName name="_xlnm.Print_Titles" localSheetId="2">'Bieu 2'!$5:$10</definedName>
  </definedNames>
  <calcPr calcId="144525"/>
  <fileRecoveryPr autoRecover="0"/>
</workbook>
</file>

<file path=xl/calcChain.xml><?xml version="1.0" encoding="utf-8"?>
<calcChain xmlns="http://schemas.openxmlformats.org/spreadsheetml/2006/main">
  <c r="A3" i="69" l="1"/>
  <c r="E119" i="67" l="1"/>
  <c r="F119" i="67"/>
  <c r="G119" i="67"/>
  <c r="H119" i="67"/>
  <c r="I119" i="67"/>
  <c r="J119" i="67"/>
  <c r="K119" i="67"/>
  <c r="L119" i="67"/>
  <c r="M119" i="67"/>
  <c r="N119" i="67"/>
  <c r="O125" i="67"/>
  <c r="O126" i="67"/>
  <c r="O127" i="67"/>
  <c r="O128" i="67"/>
  <c r="D121" i="67"/>
  <c r="D122" i="67"/>
  <c r="D123" i="67"/>
  <c r="D124" i="67"/>
  <c r="D125" i="67"/>
  <c r="D126" i="67"/>
  <c r="D127" i="67"/>
  <c r="D128" i="67"/>
  <c r="D70" i="67"/>
  <c r="D71" i="67"/>
  <c r="D72" i="67"/>
  <c r="D73" i="67"/>
  <c r="D74" i="67"/>
  <c r="D69" i="67"/>
  <c r="E24" i="65"/>
  <c r="F24" i="65"/>
  <c r="G24" i="65"/>
  <c r="H24" i="65"/>
  <c r="I24" i="65"/>
  <c r="D24" i="65"/>
  <c r="J32" i="65"/>
  <c r="J33" i="65"/>
  <c r="J34" i="65"/>
  <c r="J35" i="65"/>
  <c r="D32" i="65"/>
  <c r="D33" i="65"/>
  <c r="D34" i="65"/>
  <c r="D35" i="65"/>
  <c r="E68" i="67"/>
  <c r="F68" i="67"/>
  <c r="G68" i="67"/>
  <c r="H68" i="67"/>
  <c r="I68" i="67"/>
  <c r="J68" i="67"/>
  <c r="K68" i="67"/>
  <c r="L68" i="67"/>
  <c r="M68" i="67"/>
  <c r="N68" i="67"/>
  <c r="O70" i="67"/>
  <c r="O71" i="67"/>
  <c r="O72" i="67"/>
  <c r="O73" i="67"/>
  <c r="O74" i="67"/>
  <c r="O69" i="67"/>
  <c r="B68" i="67"/>
  <c r="D21" i="65"/>
  <c r="D68" i="67" l="1"/>
  <c r="O68" i="67"/>
  <c r="E15" i="65"/>
  <c r="F15" i="65"/>
  <c r="G15" i="65"/>
  <c r="H15" i="65"/>
  <c r="I15" i="65"/>
  <c r="J21" i="65"/>
  <c r="D18" i="65" l="1"/>
  <c r="D19" i="65"/>
  <c r="D20" i="65"/>
  <c r="D17" i="65"/>
  <c r="J20" i="65"/>
  <c r="J19" i="65"/>
  <c r="J18" i="65"/>
  <c r="J17" i="65"/>
  <c r="J16" i="65"/>
  <c r="J15" i="65" l="1"/>
  <c r="D16" i="65"/>
  <c r="D15" i="65" s="1"/>
  <c r="C14" i="65"/>
  <c r="H23" i="65" l="1"/>
  <c r="E22" i="65"/>
  <c r="F22" i="65"/>
  <c r="G22" i="65"/>
  <c r="I22" i="65"/>
  <c r="J27" i="65"/>
  <c r="J28" i="65"/>
  <c r="J29" i="65"/>
  <c r="J30" i="65"/>
  <c r="J31" i="65"/>
  <c r="D31" i="65"/>
  <c r="D30" i="65"/>
  <c r="D29" i="65"/>
  <c r="D28" i="65"/>
  <c r="D27" i="65"/>
  <c r="L77" i="67"/>
  <c r="M77" i="67"/>
  <c r="N77" i="67"/>
  <c r="E79" i="67"/>
  <c r="F79" i="67"/>
  <c r="I79" i="67"/>
  <c r="J79" i="67"/>
  <c r="K79" i="67"/>
  <c r="L79" i="67"/>
  <c r="M79" i="67"/>
  <c r="N79" i="67"/>
  <c r="E84" i="67"/>
  <c r="F84" i="67"/>
  <c r="I84" i="67"/>
  <c r="J84" i="67"/>
  <c r="K84" i="67"/>
  <c r="L84" i="67"/>
  <c r="M84" i="67"/>
  <c r="N84" i="67"/>
  <c r="O121" i="67"/>
  <c r="O122" i="67"/>
  <c r="O123" i="67"/>
  <c r="O124" i="67"/>
  <c r="O120" i="67"/>
  <c r="O119" i="67" l="1"/>
  <c r="Q96" i="67"/>
  <c r="C96" i="67"/>
  <c r="D120" i="67"/>
  <c r="D119" i="67" s="1"/>
  <c r="L26" i="65" l="1"/>
  <c r="J26" i="65"/>
  <c r="D26" i="65"/>
  <c r="D14" i="69"/>
  <c r="E12" i="65"/>
  <c r="F12" i="65"/>
  <c r="G12" i="65"/>
  <c r="I12" i="65"/>
  <c r="J14" i="65"/>
  <c r="D14" i="65"/>
  <c r="D12" i="65" s="1"/>
  <c r="B14" i="65"/>
  <c r="E21" i="67"/>
  <c r="F21" i="67"/>
  <c r="G21" i="67"/>
  <c r="H21" i="67"/>
  <c r="I21" i="67"/>
  <c r="J21" i="67"/>
  <c r="K21" i="67"/>
  <c r="L21" i="67"/>
  <c r="M21" i="67"/>
  <c r="N21" i="67"/>
  <c r="E26" i="67"/>
  <c r="F26" i="67"/>
  <c r="I26" i="67"/>
  <c r="J26" i="67"/>
  <c r="K26" i="67"/>
  <c r="L26" i="67"/>
  <c r="N26" i="67"/>
  <c r="E51" i="67"/>
  <c r="F51" i="67"/>
  <c r="G51" i="67"/>
  <c r="I51" i="67"/>
  <c r="J51" i="67"/>
  <c r="K51" i="67"/>
  <c r="L51" i="67"/>
  <c r="N51" i="67"/>
  <c r="M76" i="67"/>
  <c r="F10" i="69"/>
  <c r="F11" i="69"/>
  <c r="A3" i="65"/>
  <c r="H13" i="65"/>
  <c r="H12" i="65" s="1"/>
  <c r="M13" i="67" l="1"/>
  <c r="J13" i="65" l="1"/>
  <c r="J12" i="65" s="1"/>
  <c r="E64" i="67" l="1"/>
  <c r="F64" i="67"/>
  <c r="I64" i="67"/>
  <c r="J64" i="67"/>
  <c r="K64" i="67"/>
  <c r="L64" i="67"/>
  <c r="N64" i="67"/>
  <c r="M65" i="67"/>
  <c r="M64" i="67" s="1"/>
  <c r="H65" i="67"/>
  <c r="H64" i="67" s="1"/>
  <c r="M62" i="67"/>
  <c r="H62" i="67"/>
  <c r="M54" i="67"/>
  <c r="H54" i="67"/>
  <c r="H56" i="67"/>
  <c r="H53" i="67"/>
  <c r="M45" i="67"/>
  <c r="M27" i="67"/>
  <c r="M26" i="67" s="1"/>
  <c r="M44" i="67"/>
  <c r="H44" i="67"/>
  <c r="H45" i="67"/>
  <c r="E39" i="67"/>
  <c r="F39" i="67"/>
  <c r="I39" i="67"/>
  <c r="J39" i="67"/>
  <c r="K39" i="67"/>
  <c r="L39" i="67"/>
  <c r="L25" i="67" s="1"/>
  <c r="L20" i="67" s="1"/>
  <c r="L12" i="67" s="1"/>
  <c r="N39" i="67"/>
  <c r="N25" i="67" s="1"/>
  <c r="N20" i="67" s="1"/>
  <c r="H41" i="67"/>
  <c r="H42" i="67"/>
  <c r="M42" i="67" s="1"/>
  <c r="H40" i="67"/>
  <c r="H27" i="67"/>
  <c r="D8" i="69"/>
  <c r="E8" i="69"/>
  <c r="F9" i="69"/>
  <c r="M51" i="67" l="1"/>
  <c r="H51" i="67"/>
  <c r="M39" i="67"/>
  <c r="M25" i="67" s="1"/>
  <c r="M20" i="67" s="1"/>
  <c r="H39" i="67"/>
  <c r="C8" i="69"/>
  <c r="C12" i="69"/>
  <c r="C7" i="69" l="1"/>
  <c r="F8" i="69"/>
  <c r="E113" i="67"/>
  <c r="F113" i="67"/>
  <c r="G113" i="67"/>
  <c r="H113" i="67"/>
  <c r="I113" i="67"/>
  <c r="J113" i="67"/>
  <c r="K113" i="67"/>
  <c r="L113" i="67"/>
  <c r="M113" i="67"/>
  <c r="N113" i="67"/>
  <c r="O118" i="67"/>
  <c r="O116" i="67"/>
  <c r="O115" i="67"/>
  <c r="O114" i="67"/>
  <c r="E93" i="67"/>
  <c r="F93" i="67"/>
  <c r="G93" i="67"/>
  <c r="H93" i="67"/>
  <c r="I93" i="67"/>
  <c r="J93" i="67"/>
  <c r="K93" i="67"/>
  <c r="L93" i="67"/>
  <c r="N93" i="67"/>
  <c r="O99" i="67"/>
  <c r="M108" i="67"/>
  <c r="N108" i="67"/>
  <c r="E108" i="67"/>
  <c r="F108" i="67"/>
  <c r="G108" i="67"/>
  <c r="I108" i="67"/>
  <c r="J108" i="67"/>
  <c r="K108" i="67"/>
  <c r="O13" i="67"/>
  <c r="O24" i="67"/>
  <c r="D23" i="67"/>
  <c r="D24" i="67"/>
  <c r="O113" i="67" l="1"/>
  <c r="D25" i="65"/>
  <c r="L108" i="67" l="1"/>
  <c r="E106" i="67" l="1"/>
  <c r="F106" i="67"/>
  <c r="G106" i="67"/>
  <c r="H106" i="67"/>
  <c r="I106" i="67"/>
  <c r="J106" i="67"/>
  <c r="K106" i="67"/>
  <c r="L106" i="67"/>
  <c r="M106" i="67"/>
  <c r="N106" i="67"/>
  <c r="E117" i="67"/>
  <c r="F117" i="67"/>
  <c r="G117" i="67"/>
  <c r="H117" i="67"/>
  <c r="I117" i="67"/>
  <c r="J117" i="67"/>
  <c r="K117" i="67"/>
  <c r="L117" i="67"/>
  <c r="M117" i="67"/>
  <c r="N117" i="67"/>
  <c r="O117" i="67"/>
  <c r="Q117" i="67"/>
  <c r="D117" i="67"/>
  <c r="E100" i="67"/>
  <c r="E92" i="67" s="1"/>
  <c r="F100" i="67"/>
  <c r="F92" i="67" s="1"/>
  <c r="G100" i="67"/>
  <c r="G92" i="67" s="1"/>
  <c r="H100" i="67"/>
  <c r="H92" i="67" s="1"/>
  <c r="I100" i="67"/>
  <c r="I92" i="67" s="1"/>
  <c r="J100" i="67"/>
  <c r="J92" i="67" s="1"/>
  <c r="K100" i="67"/>
  <c r="K92" i="67" s="1"/>
  <c r="L100" i="67"/>
  <c r="L92" i="67" s="1"/>
  <c r="L91" i="67" s="1"/>
  <c r="L75" i="67" s="1"/>
  <c r="M100" i="67"/>
  <c r="N100" i="67"/>
  <c r="N92" i="67" s="1"/>
  <c r="O15" i="67"/>
  <c r="O16" i="67"/>
  <c r="O18" i="67"/>
  <c r="O19" i="67"/>
  <c r="O22" i="67"/>
  <c r="O23" i="67"/>
  <c r="O27" i="67"/>
  <c r="O28" i="67"/>
  <c r="O29" i="67"/>
  <c r="O30" i="67"/>
  <c r="O31" i="67"/>
  <c r="O32" i="67"/>
  <c r="O33" i="67"/>
  <c r="O34" i="67"/>
  <c r="O35" i="67"/>
  <c r="O36" i="67"/>
  <c r="O96" i="67" s="1"/>
  <c r="O37" i="67"/>
  <c r="O38" i="67"/>
  <c r="O40" i="67"/>
  <c r="O41" i="67"/>
  <c r="O42" i="67"/>
  <c r="O43" i="67"/>
  <c r="O45" i="67"/>
  <c r="O46" i="67"/>
  <c r="O47" i="67"/>
  <c r="O48" i="67"/>
  <c r="O49" i="67"/>
  <c r="O50" i="67"/>
  <c r="O52" i="67"/>
  <c r="O53" i="67"/>
  <c r="O54" i="67"/>
  <c r="O55" i="67"/>
  <c r="O56" i="67"/>
  <c r="O57" i="67"/>
  <c r="O58" i="67"/>
  <c r="O59" i="67"/>
  <c r="O60" i="67"/>
  <c r="O61" i="67"/>
  <c r="O62" i="67"/>
  <c r="O63" i="67"/>
  <c r="O65" i="67"/>
  <c r="O64" i="67" s="1"/>
  <c r="O66" i="67"/>
  <c r="O67" i="67"/>
  <c r="O76" i="67"/>
  <c r="J23" i="65" s="1"/>
  <c r="O78" i="67"/>
  <c r="O77" i="67" s="1"/>
  <c r="O80" i="67"/>
  <c r="O81" i="67"/>
  <c r="O82" i="67"/>
  <c r="O83" i="67"/>
  <c r="O85" i="67"/>
  <c r="O84" i="67" s="1"/>
  <c r="O86" i="67"/>
  <c r="O87" i="67"/>
  <c r="O88" i="67"/>
  <c r="O89" i="67"/>
  <c r="O90" i="67"/>
  <c r="O94" i="67"/>
  <c r="O95" i="67"/>
  <c r="O97" i="67"/>
  <c r="O98" i="67"/>
  <c r="O101" i="67"/>
  <c r="O102" i="67"/>
  <c r="O103" i="67"/>
  <c r="O104" i="67"/>
  <c r="O105" i="67"/>
  <c r="O107" i="67"/>
  <c r="O106" i="67" s="1"/>
  <c r="O109" i="67"/>
  <c r="O110" i="67"/>
  <c r="O112" i="67"/>
  <c r="O111" i="67"/>
  <c r="D112" i="67"/>
  <c r="D111" i="67"/>
  <c r="D113" i="67"/>
  <c r="H110" i="67"/>
  <c r="H108" i="67" s="1"/>
  <c r="D109" i="67"/>
  <c r="D107" i="67"/>
  <c r="D106" i="67" s="1"/>
  <c r="D105" i="67"/>
  <c r="D104" i="67" s="1"/>
  <c r="K104" i="67"/>
  <c r="J104" i="67"/>
  <c r="I104" i="67"/>
  <c r="H104" i="67"/>
  <c r="F104" i="67"/>
  <c r="E104" i="67"/>
  <c r="D102" i="67"/>
  <c r="D101" i="67"/>
  <c r="D97" i="67"/>
  <c r="D96" i="67"/>
  <c r="D95" i="67"/>
  <c r="D94" i="67"/>
  <c r="D90" i="67"/>
  <c r="D88" i="67" s="1"/>
  <c r="K88" i="67"/>
  <c r="J88" i="67"/>
  <c r="I88" i="67"/>
  <c r="H88" i="67"/>
  <c r="G88" i="67"/>
  <c r="F88" i="67"/>
  <c r="E88" i="67"/>
  <c r="H87" i="67"/>
  <c r="D87" i="67"/>
  <c r="H86" i="67"/>
  <c r="D86" i="67"/>
  <c r="H85" i="67"/>
  <c r="D85" i="67"/>
  <c r="H83" i="67"/>
  <c r="D83" i="67"/>
  <c r="H82" i="67"/>
  <c r="D82" i="67"/>
  <c r="H81" i="67"/>
  <c r="D81" i="67"/>
  <c r="H80" i="67"/>
  <c r="D80" i="67"/>
  <c r="G78" i="67"/>
  <c r="G77" i="67" s="1"/>
  <c r="D67" i="67"/>
  <c r="D66" i="67" s="1"/>
  <c r="K66" i="67"/>
  <c r="J66" i="67"/>
  <c r="I66" i="67"/>
  <c r="H66" i="67"/>
  <c r="G66" i="67"/>
  <c r="F66" i="67"/>
  <c r="E66" i="67"/>
  <c r="D65" i="67"/>
  <c r="D64" i="67" s="1"/>
  <c r="D63" i="67"/>
  <c r="D62" i="67"/>
  <c r="D61" i="67"/>
  <c r="D60" i="67"/>
  <c r="D59" i="67"/>
  <c r="D58" i="67"/>
  <c r="D57" i="67"/>
  <c r="D56" i="67"/>
  <c r="D55" i="67"/>
  <c r="D54" i="67"/>
  <c r="D53" i="67"/>
  <c r="D52" i="67"/>
  <c r="K49" i="67"/>
  <c r="J49" i="67"/>
  <c r="I49" i="67"/>
  <c r="H49" i="67"/>
  <c r="G49" i="67"/>
  <c r="F49" i="67"/>
  <c r="E49" i="67"/>
  <c r="D49" i="67"/>
  <c r="K47" i="67"/>
  <c r="J47" i="67"/>
  <c r="I47" i="67"/>
  <c r="H47" i="67"/>
  <c r="G47" i="67"/>
  <c r="G25" i="67" s="1"/>
  <c r="G20" i="67" s="1"/>
  <c r="G12" i="67" s="1"/>
  <c r="F47" i="67"/>
  <c r="E47" i="67"/>
  <c r="D47" i="67"/>
  <c r="D39" i="67"/>
  <c r="I38" i="67"/>
  <c r="I37" i="67" s="1"/>
  <c r="I25" i="67" s="1"/>
  <c r="I20" i="67" s="1"/>
  <c r="K37" i="67"/>
  <c r="J37" i="67"/>
  <c r="H37" i="67"/>
  <c r="F37" i="67"/>
  <c r="F25" i="67" s="1"/>
  <c r="F20" i="67" s="1"/>
  <c r="E37" i="67"/>
  <c r="E25" i="67" s="1"/>
  <c r="E20" i="67" s="1"/>
  <c r="D37" i="67"/>
  <c r="D36" i="67"/>
  <c r="D34" i="67"/>
  <c r="H33" i="67"/>
  <c r="D33" i="67"/>
  <c r="D32" i="67"/>
  <c r="D31" i="67"/>
  <c r="D30" i="67"/>
  <c r="D29" i="67"/>
  <c r="H28" i="67"/>
  <c r="H26" i="67" s="1"/>
  <c r="H25" i="67" s="1"/>
  <c r="H20" i="67" s="1"/>
  <c r="D28" i="67"/>
  <c r="D27" i="67"/>
  <c r="P22" i="67"/>
  <c r="D22" i="67"/>
  <c r="D21" i="67" s="1"/>
  <c r="P19" i="67"/>
  <c r="D19" i="67"/>
  <c r="D17" i="67" s="1"/>
  <c r="N17" i="67"/>
  <c r="M17" i="67"/>
  <c r="K17" i="67"/>
  <c r="F17" i="67"/>
  <c r="E17" i="67"/>
  <c r="H16" i="67"/>
  <c r="H14" i="67" s="1"/>
  <c r="D16" i="67"/>
  <c r="D14" i="67" s="1"/>
  <c r="N14" i="67"/>
  <c r="M14" i="67"/>
  <c r="K14" i="67"/>
  <c r="J14" i="67"/>
  <c r="I14" i="67"/>
  <c r="F14" i="67"/>
  <c r="E14" i="67"/>
  <c r="E12" i="67" s="1"/>
  <c r="J7" i="67"/>
  <c r="E11" i="65"/>
  <c r="F11" i="65"/>
  <c r="I11" i="65"/>
  <c r="D22" i="65"/>
  <c r="D11" i="65" s="1"/>
  <c r="N12" i="67" l="1"/>
  <c r="E13" i="69" s="1"/>
  <c r="F13" i="69" s="1"/>
  <c r="I91" i="67"/>
  <c r="E91" i="67"/>
  <c r="H91" i="67"/>
  <c r="H79" i="67"/>
  <c r="H84" i="67"/>
  <c r="K91" i="67"/>
  <c r="G91" i="67"/>
  <c r="G75" i="67" s="1"/>
  <c r="N91" i="67"/>
  <c r="N75" i="67" s="1"/>
  <c r="J91" i="67"/>
  <c r="F91" i="67"/>
  <c r="O79" i="67"/>
  <c r="J78" i="67"/>
  <c r="J77" i="67" s="1"/>
  <c r="I78" i="67"/>
  <c r="I77" i="67" s="1"/>
  <c r="I75" i="67" s="1"/>
  <c r="O21" i="67"/>
  <c r="M93" i="67"/>
  <c r="M92" i="67" s="1"/>
  <c r="M91" i="67" s="1"/>
  <c r="M75" i="67" s="1"/>
  <c r="E14" i="69" s="1"/>
  <c r="E12" i="69" s="1"/>
  <c r="H22" i="65"/>
  <c r="H12" i="67"/>
  <c r="I12" i="67"/>
  <c r="K25" i="67"/>
  <c r="K20" i="67" s="1"/>
  <c r="K12" i="67" s="1"/>
  <c r="O26" i="67"/>
  <c r="O51" i="67"/>
  <c r="F12" i="67"/>
  <c r="O14" i="67"/>
  <c r="M12" i="67"/>
  <c r="D13" i="69" s="1"/>
  <c r="D12" i="69" s="1"/>
  <c r="D7" i="69" s="1"/>
  <c r="J25" i="67"/>
  <c r="J20" i="67" s="1"/>
  <c r="J12" i="67" s="1"/>
  <c r="E78" i="67"/>
  <c r="E77" i="67" s="1"/>
  <c r="E75" i="67" s="1"/>
  <c r="D93" i="67"/>
  <c r="D100" i="67"/>
  <c r="D108" i="67"/>
  <c r="O17" i="67"/>
  <c r="F78" i="67"/>
  <c r="F77" i="67" s="1"/>
  <c r="F75" i="67" s="1"/>
  <c r="K78" i="67"/>
  <c r="K77" i="67" s="1"/>
  <c r="K75" i="67" s="1"/>
  <c r="O108" i="67"/>
  <c r="O93" i="67"/>
  <c r="O39" i="67"/>
  <c r="G11" i="65"/>
  <c r="O100" i="67"/>
  <c r="D84" i="67"/>
  <c r="D51" i="67"/>
  <c r="D79" i="67"/>
  <c r="D26" i="67"/>
  <c r="D25" i="67" s="1"/>
  <c r="O92" i="67" l="1"/>
  <c r="O91" i="67" s="1"/>
  <c r="O75" i="67" s="1"/>
  <c r="D92" i="67"/>
  <c r="D91" i="67" s="1"/>
  <c r="J75" i="67"/>
  <c r="J11" i="67" s="1"/>
  <c r="E7" i="69"/>
  <c r="E11" i="67"/>
  <c r="F11" i="67"/>
  <c r="K11" i="67"/>
  <c r="D78" i="67"/>
  <c r="D77" i="67" s="1"/>
  <c r="H11" i="65"/>
  <c r="J25" i="65"/>
  <c r="J24" i="65" s="1"/>
  <c r="I11" i="67"/>
  <c r="L11" i="67"/>
  <c r="G11" i="67"/>
  <c r="N11" i="67"/>
  <c r="H78" i="67"/>
  <c r="H77" i="67" s="1"/>
  <c r="H75" i="67" s="1"/>
  <c r="O25" i="67"/>
  <c r="O20" i="67" s="1"/>
  <c r="O12" i="67" s="1"/>
  <c r="D20" i="67"/>
  <c r="D12" i="67" s="1"/>
  <c r="D75" i="67" l="1"/>
  <c r="J22" i="65"/>
  <c r="J11" i="65" s="1"/>
  <c r="F14" i="69"/>
  <c r="M11" i="67"/>
  <c r="H11" i="67"/>
  <c r="D11" i="67"/>
  <c r="F12" i="69" l="1"/>
  <c r="F7" i="69" s="1"/>
  <c r="O11" i="67"/>
</calcChain>
</file>

<file path=xl/sharedStrings.xml><?xml version="1.0" encoding="utf-8"?>
<sst xmlns="http://schemas.openxmlformats.org/spreadsheetml/2006/main" count="497" uniqueCount="287">
  <si>
    <t>Danh mục dự án</t>
  </si>
  <si>
    <t>Ghi chú</t>
  </si>
  <si>
    <t>Số quyết định; ngày, tháng, năm ban hành</t>
  </si>
  <si>
    <t>Giá trị quyết toán</t>
  </si>
  <si>
    <t>Tổng số (tất cả các nguồn vốn)</t>
  </si>
  <si>
    <t>Giáo dục, đào tạo</t>
  </si>
  <si>
    <t>Giao thông</t>
  </si>
  <si>
    <t>Cấp nước, thoát nước</t>
  </si>
  <si>
    <t>Công nghệ thông tin</t>
  </si>
  <si>
    <t>Hoạt động của các cơ quan quản lý nhà nước</t>
  </si>
  <si>
    <t>I</t>
  </si>
  <si>
    <t>II</t>
  </si>
  <si>
    <t>III</t>
  </si>
  <si>
    <t>IV</t>
  </si>
  <si>
    <t>B</t>
  </si>
  <si>
    <t>A</t>
  </si>
  <si>
    <t>Đơn vị tính: Triệu đồng</t>
  </si>
  <si>
    <t>Tổng mức đầu tư</t>
  </si>
  <si>
    <t>ĐẦU TƯ TỪ NGUỒN THU SỬ DỤNG ĐẤT</t>
  </si>
  <si>
    <t>Quyết định phê duyệt quyết toán</t>
  </si>
  <si>
    <t>Quyết định phê duyệt chủ trương đầu tư, hoặc quyết định đầu tư</t>
  </si>
  <si>
    <t xml:space="preserve">Dự phòng chung ngân sách địa phương </t>
  </si>
  <si>
    <t>Trường Tiểu học Phương Viên</t>
  </si>
  <si>
    <t>Lũy kế ngân sách địa phương đã giao đến hết năm 2020</t>
  </si>
  <si>
    <t>Chủ đầu tư/đơn vị thực hiện</t>
  </si>
  <si>
    <t>Trụ sở xã Bằng Phúc</t>
  </si>
  <si>
    <t>Trong đó: ngân sách huyện</t>
  </si>
  <si>
    <t>Ban QLDA ĐTXD huyện</t>
  </si>
  <si>
    <t>Dự án nâng cấp cải tạo hệ thống kênh thoát nước từ Mỏ nước đến tổ 7, thị trấn Bằng Lũng, huyện Chợ Đồn, tỉnh Bắc Kạn</t>
  </si>
  <si>
    <t>Nâng cấp, cải tạo mặt đường và hệ thống rãnh thoát nước đường Bằng Lũng - Bản Tàn</t>
  </si>
  <si>
    <t>Cầu tràn Phai Điểng, xã Tân Lập, huyện Chợ Đồn, tỉnh Bắc Kạn</t>
  </si>
  <si>
    <t>Cầu tràn vào thôn Khuổi Tạo, xã Yên Mỹ, huyện Chợ Đồn, tỉnh Bắc Kạn</t>
  </si>
  <si>
    <t>Xây dựng cầu tràn số 1, số 2 tuyến đường Kéo Nàng - Khuổi Kẹn, xã Bản Thi, huyện Chợ Đồn, tỉnh Bắc Kạn</t>
  </si>
  <si>
    <t>Đường bê tông Khuổi Tằn, thôn Cốc Lùng, xã Đồng Thắng, huyện Chợ Đồn, tỉnh Bắc Kạn</t>
  </si>
  <si>
    <t>Cầu tràn Pác Cưởm, thôn Nà Khảo, xã Đại Sảo, huyện Chợ Đồn, tỉnh Bắc Kạn</t>
  </si>
  <si>
    <t>Đường giao thông nông thôn từ Bản Quá đi Bản Lồm, xã Nam Cường</t>
  </si>
  <si>
    <t>Sửa chữa ngầm tràn Pác Là, thôn Pác Là, xã Yên Phong, huyện Chợ Đồn, tỉnh Bắc Kạn</t>
  </si>
  <si>
    <t>3486/QĐ-UBND ngày 30/11/2020</t>
  </si>
  <si>
    <t>1428/QĐ-UBND ngày 18/6/2021</t>
  </si>
  <si>
    <t>465/QĐ-UBND ngày 10/3/2021</t>
  </si>
  <si>
    <t>464/QĐ-UBND ngày 10/3/2021</t>
  </si>
  <si>
    <t>Sửa chữa, nâng cấp nước sạch thôn Nà Lược và thôn Nà Ngần, xã Tân Lập</t>
  </si>
  <si>
    <t>Trường Tiểu học Nam Cường, huyện Chợ Đồn, tỉnh Bắc Kạn</t>
  </si>
  <si>
    <t>1151/QĐ-UBND ngày 19/5/2021</t>
  </si>
  <si>
    <t>1916/QĐ-UBND ngày 21/7/2019</t>
  </si>
  <si>
    <t xml:space="preserve">2599/QĐ-UBND ngày 29/9/2017 </t>
  </si>
  <si>
    <t>466/QĐ-UBND ngày 10/3/2021</t>
  </si>
  <si>
    <t>Bố trí cho các dự án chuyển tiếp</t>
  </si>
  <si>
    <t>Bố trí cho các dự án khởi công mới</t>
  </si>
  <si>
    <t>Trường Mầm non Yên Thịnh, huyện Chợ Đồn, tỉnh Bắc Kạn</t>
  </si>
  <si>
    <t>Nhà công vụ điểm trường Khuổi Đẩy, trường Tiểu học, Mầm non  Bình Trung, huyện Chợ Đồn, tỉnh Bắc Kạn (Hạng mục: 04 phòng)</t>
  </si>
  <si>
    <t>Trường tiểu học Xuân Lạc, huyện Chợ Đồn, tỉnh Bắc Kạn</t>
  </si>
  <si>
    <t>3689/QĐ-UBND ngày 16/8/2021</t>
  </si>
  <si>
    <t>462/QĐ-UBND ngày 10/3/2021</t>
  </si>
  <si>
    <t>467/QĐ-UBND ngày 10/3/2021</t>
  </si>
  <si>
    <t>1340/QĐ-UBND ngày 29/7/2021 của UBND tỉnh</t>
  </si>
  <si>
    <t>Y tế</t>
  </si>
  <si>
    <t>3484/QĐ-UBND ngày 30/11/2020</t>
  </si>
  <si>
    <t>Thủy lợi</t>
  </si>
  <si>
    <t>Xây dựng đập kênh Phai Chúa thôn Nà Dạ, xã Xuân Lạc, huyện Chợ Đồn, Bắc Kạn</t>
  </si>
  <si>
    <t>Kè rọ đá chống xói lở cánh đồng Thôm Hiu, thôn Bản Mới, xã Bằng Phúc, huyện Chợ Đồn, tỉnh Bắc Kạn</t>
  </si>
  <si>
    <t>Đập Nà Cọn, thôn Nà Pha, xã Đồng Lạc, huyện Chợ Đồn, tỉnh Bắc Kạn</t>
  </si>
  <si>
    <t>Kè cánh đồng Pài Lỉnh, xã Đại Sảo</t>
  </si>
  <si>
    <t>Đập Phai Tính, thôn Bằng Viễn 2, xã Phương Viên</t>
  </si>
  <si>
    <t>Xây cầu máng dẫn nước tưới tiêu cánh đồng Tông Liên, xã Bình Trung</t>
  </si>
  <si>
    <t>Đập, kênh Khuổi Mèo, thôn Nà Áng, xã Đồng Lạc</t>
  </si>
  <si>
    <t>3483/QĐ-UBND ngày 30/11/2020</t>
  </si>
  <si>
    <t>461/QĐ-UBND ngày 10/3/2021</t>
  </si>
  <si>
    <t>463/QĐ-UBND ngày 10/3/2021</t>
  </si>
  <si>
    <t>Văn hóa</t>
  </si>
  <si>
    <t>Xây dựng hệ thống camera an ninh và Trung tâm điều hành thông minh (IOC) của huyện</t>
  </si>
  <si>
    <t>Kè chắn nước, nạo vét trước cổng UBND xã Bản Thi</t>
  </si>
  <si>
    <t>Kè Nà Làng thôn Choong xã Phương Viên</t>
  </si>
  <si>
    <t xml:space="preserve">Nâng cấp ngầm tràn Pác Pe thôn Nà Lùng xã Lương Bằng </t>
  </si>
  <si>
    <t>Gia cố và hót đất sạt lở tuyến đường Bản Hỏ</t>
  </si>
  <si>
    <t>Nâng cấp, gia cố tuyến mương Phai Quang xã Bằng Phúc</t>
  </si>
  <si>
    <t>Gia cố và hót đất sạt lở  kè điểm trường Bản Hỏ</t>
  </si>
  <si>
    <t>Văn phòng HĐND&amp;UBND huyện</t>
  </si>
  <si>
    <t>Dự án: Đo đạc chỉnh lý bản đồ địa chính đất lâm nghiệp, xây dựng hệ thống hồ sơ địa chính khu đo 03 đơn vị: xã Phong Huân, xã Bằng Lãng và xã Nghĩa Tá thuộc huyện Chợ Đồn</t>
  </si>
  <si>
    <t>2952/QĐ-UBND ngày 29/10/2019</t>
  </si>
  <si>
    <t>2965/QĐ-UBND ngày 30/10/2019</t>
  </si>
  <si>
    <t>2963b/QĐ-UBND ngày 29/10/2019</t>
  </si>
  <si>
    <t>2944a/QĐ-UBND ngày 24/10/2019</t>
  </si>
  <si>
    <t>Kè bảo vệ Cánh đồng Tông Kép, Tông Huống xã Yên Thượng</t>
  </si>
  <si>
    <t>2951/QĐ-UBND ngày 29/10/2019</t>
  </si>
  <si>
    <t>2965a/QĐ-UBND ngày 30/10/2019</t>
  </si>
  <si>
    <t>3031a/QĐ-UBND ngày 31/10/2019</t>
  </si>
  <si>
    <t>672/QĐ-UBND ngày 01/4/2021</t>
  </si>
  <si>
    <t>660/QĐ-UBND ngày 31/3/2021</t>
  </si>
  <si>
    <t>63/QĐ-UBND ngày 14/01/2021</t>
  </si>
  <si>
    <t>Đầu tư xây dựng Bến xe khách Bằng Lũng, huyện Chợ Đồn (Giai đoạn 2)</t>
  </si>
  <si>
    <t>673/QĐ-UBND ngày 01/4/2021</t>
  </si>
  <si>
    <t>659/QĐ-UBND ngày 31/3/2021</t>
  </si>
  <si>
    <t>Phòng Tài nguyên và Môi trường</t>
  </si>
  <si>
    <t>Kè bảo vệ đường trục thôn Bản Loàn, xã Yên Thịnh, huyện Chợ Đồn, tỉnh Bắc Kạn</t>
  </si>
  <si>
    <t>Kênh Vằng Quắc - Tông Luông, thôn Khau Toọc, xã Yên Phong, huyện Chợ Đồn, tỉnh Bắc Kạn</t>
  </si>
  <si>
    <t xml:space="preserve">Kè rọ đá bảo vệ mương Khuổi Só (đoạn dưới nhà ông Chu), xã Bình Trung, huyện Chợ Đồn, tỉnh Bắc Kạn </t>
  </si>
  <si>
    <t>Trạm Y tế xã Tân Lập, huyện Chợ Đồn, tỉnh Bắc Kạn (Hạng mục: San nền, giải phóng mặt bằng)</t>
  </si>
  <si>
    <t>Đối ứng thực hiện dự án Tôn tạo, tu bổ di tích lịch sử Nà Pậu, xã Lương Bằng, huyện Chợ Đồn</t>
  </si>
  <si>
    <t>Đối ứng Xây dựng Nhà bia ghi tên liệt sĩ xã Xuân Lạc, xã Nam Cường</t>
  </si>
  <si>
    <t>Đối ứng kinh phí thực hiện dự án Đầu tư xây dựng tuyến đường Quảng Bạch - Bằng Phúc, huyện Chợ Đồn (Đối ứng GPMB)</t>
  </si>
  <si>
    <t>Đo đạc, chỉnh lý bản đồ địa chính đất lâm nghiệp tỷ lệ 1/10.000 gắn với cấp giấy chứng nhận quyền sử dụng đất, quyền sở hữu nhà ở và tài sản khác gắn liền với đất khu đo 02 đơn vị xã Lương Bằng và xã Bình Trung thuộc huyện Chợ Đồn</t>
  </si>
  <si>
    <t>Đo đạc, chỉnh lý bản đồ địa chính đất lâm nghiệp gắn với cấp giấy chứng nhận quyền sử dụng đất, quyền sở hữu nhà ở và tài sản khác gắn liền với đất khu đo xã Nam Cường, Xuân Lạc</t>
  </si>
  <si>
    <t>Đo đạc, chỉnh lý bản đồ địa chính đất lâm nghiệp gắn với cấp giấy chứng nhận quyền sử dụng đất, quyền sở hữu nhà ở và tài sản khác gắn liền với đất khu đo xã Đồng Lạc, Tân Lập, Quảng Bạch</t>
  </si>
  <si>
    <t>44/QĐ-UBND ngày 30/11/2020</t>
  </si>
  <si>
    <t>3480/QĐ-UBND ngày 30/11/2020</t>
  </si>
  <si>
    <t>1058/QĐ-UBND ngày 12/5/2021</t>
  </si>
  <si>
    <t>3485/QĐ-UBND ngày 30/11/2020</t>
  </si>
  <si>
    <t>3515/QĐ-UBND ngày 30/11/2020 của UBND huyện</t>
  </si>
  <si>
    <t>18/QĐ-UBND ngày 28/7/2021</t>
  </si>
  <si>
    <t>UBND huyện Chợ Đồn</t>
  </si>
  <si>
    <t>UBND huyện</t>
  </si>
  <si>
    <t>2914/QĐ-UBND ngày 14/10/2020</t>
  </si>
  <si>
    <t xml:space="preserve">Xây dựng một số hạng mục phụ trợ các di tích đã được xếp hạng, điểm du lịch sinh thái trên địa bàn huyện </t>
  </si>
  <si>
    <t>3488/QĐ-UBND ngày 30/11/2020</t>
  </si>
  <si>
    <t>817/QĐ-UBND ngày 20/4/2021</t>
  </si>
  <si>
    <t>460/QĐ-UBND ngày 10/3/2021</t>
  </si>
  <si>
    <t>2964/QĐ-UBND ngày 30/10/2019</t>
  </si>
  <si>
    <t>3937/QĐ-UBND ngày 26/8/2021</t>
  </si>
  <si>
    <t>3938/QĐ-UBND ngày 26/8/2021</t>
  </si>
  <si>
    <t>3939/QĐ-UBND ngày 26/8/2021</t>
  </si>
  <si>
    <t>3940/QĐ-UBND ngày 26/8/2021</t>
  </si>
  <si>
    <t>3943/QĐ-UBND ngày 26/8/2021</t>
  </si>
  <si>
    <t>3944/QĐ-UBND ngày 26/8/2021</t>
  </si>
  <si>
    <t>3945/QĐ-UBND ngày 26/8/2021</t>
  </si>
  <si>
    <t>3946/QĐ-UBND ngày 26/8/2021</t>
  </si>
  <si>
    <t>3947/QĐ-UBND ngày 26/8/2021</t>
  </si>
  <si>
    <t>67/NQ-HĐND ngày 14/7/2021 của HĐND tỉnh</t>
  </si>
  <si>
    <t>3955/QĐ-UBND ngày 27/8/2021</t>
  </si>
  <si>
    <t>3956/QĐ-UBND ngày 27/8/2021</t>
  </si>
  <si>
    <t>3848/QĐ-UBND ngày 23/8/2021</t>
  </si>
  <si>
    <t>4=5+6</t>
  </si>
  <si>
    <t>8=9+10</t>
  </si>
  <si>
    <t>4039/QĐ-UBND ngày 29/8/2021</t>
  </si>
  <si>
    <t>Hoạt động kinh tế</t>
  </si>
  <si>
    <t>Bảo vệ môi trường</t>
  </si>
  <si>
    <t>5815/QĐ-UBND ngày 25/11/2021</t>
  </si>
  <si>
    <t>Khắc phục sửa chữa tuyến kè bảo vệ cánh đồng và đường giao thông vào Trụ sở xã Tân Lập, huyện Chợ Đồn</t>
  </si>
  <si>
    <t>5103/QĐ-UBND ngày 11/10/2021</t>
  </si>
  <si>
    <t>5839/QĐ-UBND ngày 29/11/2021</t>
  </si>
  <si>
    <t>Tăng</t>
  </si>
  <si>
    <t>Giảm</t>
  </si>
  <si>
    <t>Xây dựng Hội trường Trung tâm Chính trị huyện Chợ Đồn, tỉnh Bắc Kạn</t>
  </si>
  <si>
    <t>Quốc phòng</t>
  </si>
  <si>
    <t>Y tế, dân số và gia đình</t>
  </si>
  <si>
    <t>Quỹ Hội nông dân huyện</t>
  </si>
  <si>
    <t>Trường Mầm non Quảng Bạch, huyện Chợ Đồn, tỉnh Bắc Kạn</t>
  </si>
  <si>
    <t>Trường Tiểu học Bằng Lãng, huyện Chợ Đồn, tỉnh Bắc Kạn</t>
  </si>
  <si>
    <t>Trường Mầm non Lương Bằng, huyện Chợ Đồn, tỉnh Bắc Kạn</t>
  </si>
  <si>
    <t>Trường Mầm non Nam Cường, huyện Chợ Đồn, tỉnh Bắc Kạn</t>
  </si>
  <si>
    <t>Quỹ tài chính nhà nước ngoài NS</t>
  </si>
  <si>
    <t>Cầu tràn Pác Cáp, thôn Khuổi Đăm, xã Quảng Bạch, huyện Chợ Đồn</t>
  </si>
  <si>
    <t>CHI XÂY DỰNG CƠ BẢN VỐN TẬP TRUNG TRONG NƯỚC</t>
  </si>
  <si>
    <t>Bố trí cho các dự án quyết toán</t>
  </si>
  <si>
    <t>5921/QĐ-UBND ngày 01/12/2021</t>
  </si>
  <si>
    <t>Quỹ hỗ trợ nông dân</t>
  </si>
  <si>
    <t>Nhà công vụ Điểm trường Tà Han, trường Tiểu học Xuân Lạc, huyện Chợ Đồn, tỉnh Bắc Kạn (Hạng mục: 05 phòng)</t>
  </si>
  <si>
    <t>193/QĐ-UBND ngày 19/01/2022</t>
  </si>
  <si>
    <t>194/QĐ-UBND ngày 19/01/2022</t>
  </si>
  <si>
    <t>Đề nghị điều chỉnh</t>
  </si>
  <si>
    <t>Trường Mầm non Yên Phong (Hạng mục: Hạng mục: Nâng cấp nhà lớp học 02 tầng,cải tạo sửa chữa một số hạng mục lớp học, nhà bếp và các hạng mục phụ trợ)</t>
  </si>
  <si>
    <t>3278/QĐ-UBND ngày 12/10/2022</t>
  </si>
  <si>
    <t>Trong đó: NS tỉnh, nguồn tài trợ , nguồn khác…</t>
  </si>
  <si>
    <t>TỔNG CỘNG (A+B)</t>
  </si>
  <si>
    <t>Trường THCS Nam Cường</t>
  </si>
  <si>
    <t>3941/QĐ-UBND ngày 26/8/2021, ĐC số 1597/QĐ-UBND ngày 12/5/2022</t>
  </si>
  <si>
    <t>Dự phòng chưa phân bổ</t>
  </si>
  <si>
    <t>4041/QĐ-UBND ngày 29/8/2021, ĐC số 1992/QĐ-UBND ngày 15/6/2022</t>
  </si>
  <si>
    <t>QĐ số 982/QĐ-UBND ngày 22/3/2022</t>
  </si>
  <si>
    <t>1567/QĐ-UBND ngày 11/5/2022</t>
  </si>
  <si>
    <t>QĐ số 2199/QĐ-UBND ngày 30/6/2022</t>
  </si>
  <si>
    <t>Số 2019/QĐ-UBND ngày 16/6/2022</t>
  </si>
  <si>
    <t>1994/QĐ-UBND ngày 15/6/2022</t>
  </si>
  <si>
    <t>QĐ số 2020/QĐ-UBND ngày 16/6/2022</t>
  </si>
  <si>
    <t>603/QĐ-UBND ngày 23/02/2022</t>
  </si>
  <si>
    <t>QĐ số 423a/QĐ-UBND ngày 28/01/2022</t>
  </si>
  <si>
    <t>QĐ số 219/QĐ-UBND ngày 19/01/2022</t>
  </si>
  <si>
    <t>QĐ số 376/QĐ-UBND ngày 26/01/2022</t>
  </si>
  <si>
    <t>361/QĐ-UBND ngày 25/01/2022</t>
  </si>
  <si>
    <t>6301/QĐ-UBND ngày 30/12/2021</t>
  </si>
  <si>
    <t>4414/QĐ-UBND ngày 07/9/2021</t>
  </si>
  <si>
    <t>2021/QĐ-UBND ngày 16/6/2022</t>
  </si>
  <si>
    <t>Mở rộng công trình S1</t>
  </si>
  <si>
    <t>Đường lên đỉnh Phja Vỳ, thị trấn Bằng Lũng, huyện Chợ Đồn, tỉnh Bắc Kạn</t>
  </si>
  <si>
    <t>BQLDA ĐTXD huyện</t>
  </si>
  <si>
    <t>Mở rộng bó Cốc Liềng,  thị trấn Bằng Lũng, huyện Chợ Đồn, tỉnh Bắc Kạn</t>
  </si>
  <si>
    <t>Kè chống xói thôn Nà Pha xã Đồng Lạc, huyện Chợ Đồn, tỉnh Bắc Kạn</t>
  </si>
  <si>
    <t>QĐ số 1487/QĐ-UBND ngày 16/5/2023 của UBND huyện Chợ Đồn</t>
  </si>
  <si>
    <t>Trường Mầm non Thị trấn Bằng Lũng, huyện Chợ Đồn, tỉnh Bắc Kạn</t>
  </si>
  <si>
    <t>10=7-8+9</t>
  </si>
  <si>
    <t>Văn hóa- Du lịch</t>
  </si>
  <si>
    <t>*</t>
  </si>
  <si>
    <t>1929/QĐ-UBND ngày 14/6/2023</t>
  </si>
  <si>
    <t>1982/QĐ-UBND ngày 20/6/2023</t>
  </si>
  <si>
    <t>NGUỒN CHI XÂY DỰNG CƠ BẢN VỐN TẬP TRUNG TRONG NƯỚC</t>
  </si>
  <si>
    <t>Nâng cấp, cải tạo, sửa chữa Nhà khách Huyện ủy và các hạng mục phụ trợ</t>
  </si>
  <si>
    <t>Stt</t>
  </si>
  <si>
    <t>3019/QĐ-UBND ngày 14/9/2023</t>
  </si>
  <si>
    <t>1486/QĐ-UBND ngày 16/5/2023 của UBND huyện Chợ Đồn</t>
  </si>
  <si>
    <t>Đối ứng kinh phí thực hiện dự án Đường Quảng Bạch - Bản Thi</t>
  </si>
  <si>
    <t>Nghị quyết số 58/NQ-HĐND ngày 01/8/2023 của HĐND tỉnh Bắc Kạn</t>
  </si>
  <si>
    <t>Biểu 01</t>
  </si>
  <si>
    <t>Nguồn vốn</t>
  </si>
  <si>
    <t>Đối ứng các Chương trình MTQG</t>
  </si>
  <si>
    <t>Chi xây dựng cơ bản vốn tập trung trong nước</t>
  </si>
  <si>
    <t>Kế hoạch  giai đoạn 2021-2025  sau điều chỉnh</t>
  </si>
  <si>
    <t>Hỗ trợ địa phương thực hiện Chương trình MTQG xây dựng nông thôn mới</t>
  </si>
  <si>
    <t>Đầu tư từ nguồn thu sử dụng đất</t>
  </si>
  <si>
    <t>TỔNG CỘNG</t>
  </si>
  <si>
    <t>Vốn ngân sách địa phương huyện điều hành</t>
  </si>
  <si>
    <t>Tổng kế hoạch vốn giai đoạn 2021-2025  sau điều chỉnh</t>
  </si>
  <si>
    <t>Kế hoạch vốn đề nghị điều chỉnh</t>
  </si>
  <si>
    <t>Tổng kế hoạch vốn  giai đoạn 2021-2025  đã giao tại Nghị quyết số 03/NQ-HĐND ngày 14/7/2023</t>
  </si>
  <si>
    <t>Nhà làm việc Ban quản lý dự án đầu tư xây dựng huyện</t>
  </si>
  <si>
    <t>QĐ số 3014/QĐ-UBND ngày 27/9/2022</t>
  </si>
  <si>
    <t>QĐ số 1692/QĐ-UBND ngày 25/5/2022</t>
  </si>
  <si>
    <t>QĐ số 1923/QĐ-UBND ngày 07/6/2022</t>
  </si>
  <si>
    <t xml:space="preserve">QĐ số 5881/QĐ-UBND ngày 30/11/2021 </t>
  </si>
  <si>
    <t xml:space="preserve">QĐ số 5261/QĐ-UBND ngày 15/10/2021 </t>
  </si>
  <si>
    <t xml:space="preserve">QĐ số 4237/QĐ-UBND ngày 26/12/2022 </t>
  </si>
  <si>
    <t>15=12-13+14</t>
  </si>
  <si>
    <t>13=12-10</t>
  </si>
  <si>
    <t>QĐ số 693/QĐ-UBND ngày 15/3/2023</t>
  </si>
  <si>
    <t>QĐ số 2017/QĐ-UBND ngày 28/6/2023</t>
  </si>
  <si>
    <t>4136/QĐ-UBND ngày 12/12/2022</t>
  </si>
  <si>
    <t>QĐ số 2651/QĐ-UBND ngày 09/8/2023</t>
  </si>
  <si>
    <t>Trạm y tế xã Ngọc Phái, huyện Chợ Đồn, tỉnh Bắc Kạn (Hạng mục: San nền)</t>
  </si>
  <si>
    <t>5874/QĐ-UBND ngày 30/11/2021; VB số 361/UBND-VP ngày 08/3/2022</t>
  </si>
  <si>
    <t>QĐ số 4331/QĐ-UBND ngày 29/12/2022</t>
  </si>
  <si>
    <t>Biểu số 02</t>
  </si>
  <si>
    <t>Quyết định phê duyệt chủ trương đầu tư/quyết định đầu tư/quyết định phê duyệt quyết toán</t>
  </si>
  <si>
    <t>Bố trí cho dự án khởi công mới</t>
  </si>
  <si>
    <t>BIỂU CHI TIẾT ĐIỀU CHỈNH CÁC DỰ ÁN THUỘC KẾ HOẠCH ĐẦU TƯ CÔNG GIAI ĐOẠN 2021-2025 VỐN NGÂN SÁCH ĐỊA PHƯƠNG</t>
  </si>
  <si>
    <t>Cân đối ngân sách tỉnh</t>
  </si>
  <si>
    <t>Hỗ trợ có mục tiêu thực hiện nhiệm vụ quy hoạch các xã</t>
  </si>
  <si>
    <t>Kế hoạch  giai đoạn 2021-2025 đã phê duyệt tại NQ số 14/NQ-HĐND huyện ngày 28/9/2023</t>
  </si>
  <si>
    <t>Biểu số 03</t>
  </si>
  <si>
    <t>TỔNG KẾ HOẠCH ĐẦU TƯ CÔNG TRUNG HẠN GIAI ĐOẠN 2021-2025 VỐN NGÂN SÁCH ĐỊA PHƯƠNG SAU ĐIỀU CHỈNH (Lần 6)</t>
  </si>
  <si>
    <t>Chi tiết tại biểu số 02, biểu số 03</t>
  </si>
  <si>
    <t>Tổng kế hoạch vốn giai đoạn 2021-2025 đã giao tại Nghị quyết số 14/NQ-HĐND ngày 28/9/2023</t>
  </si>
  <si>
    <t>An ninh, trật tự an toàn xã hội</t>
  </si>
  <si>
    <t>V</t>
  </si>
  <si>
    <t>Công an huyện</t>
  </si>
  <si>
    <t>Điều chỉnh giảm do bố trí vốn từ nguồn tăng thu tiết kiệm chi tỉnh cấp năm 2023</t>
  </si>
  <si>
    <t>Tăng do điều chỉnh chủ trương đầu tư phát sinh hạng mục chữa cháy</t>
  </si>
  <si>
    <t>1931/QĐ-UBND ngày 14/6/2023; 4028/QĐ-UBND ngày 23/11/2023  của UBND huyện</t>
  </si>
  <si>
    <t>Đầu tư xây dựng mặt bằng Trụ sở công an xã Bằng Phúc</t>
  </si>
  <si>
    <t>Đầu tư xây dựng mặt bằng Trụ sở công an xã Quảng Bạch</t>
  </si>
  <si>
    <t>Đầu tư xây dựng mặt bằng Trụ sở công an xã Xuân Lạc</t>
  </si>
  <si>
    <t>Đầu tư xây dựng mặt bằng Trụ sở công an xã Ngọc Phái</t>
  </si>
  <si>
    <t>Đầu tư xây dựng mặt bằng Trụ sở công an xã Bình Trung</t>
  </si>
  <si>
    <t>Quyết định số 1930/QĐ-UBND ngày 20/10/2023 của Chủ tịch UBND tỉnh Bắc Kạn</t>
  </si>
  <si>
    <t>Giảm do xác định lại giá trị chi phí GPMB theo Quyết định phê duyệt dự án của Chủ tịch UBND tỉnh Bắc Kạn</t>
  </si>
  <si>
    <t>Bổ sung mới</t>
  </si>
  <si>
    <t>Điều chỉnh tăng do bổ sung phát sinh hạng mục phòng cháy chữa cháy</t>
  </si>
  <si>
    <t>TỔNG KẾ HOẠCH ĐẦU TƯ CÔNG TRUNG HẠN GIAI ĐOẠN 2021-2025 NGUỒN CÂN ĐỐI NGÂN SÁCH SAU ĐIỀU CHỈNH (LẦN 6)</t>
  </si>
  <si>
    <t>Trong đó: NS TW, NS tỉnh, nguồn tài trợ, nguồn khác…</t>
  </si>
  <si>
    <t>QĐ số 3211a/QĐ-UBND ngày 25/9/2023 của UBND huyện</t>
  </si>
  <si>
    <t>QĐ số 3220a/QĐ-UBND ngày 25/9/2023 của UBND huyện</t>
  </si>
  <si>
    <t>QĐ số 3225a/QĐ-UBND ngày 27/9/2023 của UBND huyện</t>
  </si>
  <si>
    <t>QĐ số 3210a/QĐ-UBND ngày 25/9/2023 của UBND huyện</t>
  </si>
  <si>
    <t>QĐ số 3209a/QĐ-UBND ngày 25/9/2023 của UBND huyện</t>
  </si>
  <si>
    <t>QĐ số 20/QĐ-UBND ngày 12/7/2022 của UBND huyện</t>
  </si>
  <si>
    <t>Trung tâm thể thao xã Yên Thịnh</t>
  </si>
  <si>
    <t>Số kế hoạch vốn giai đoạn 2021-2025 đề nghị điều chỉnh</t>
  </si>
  <si>
    <t>Tổng kế hoạch vốn  giai đoạn 2021-2025 sau điều chỉnh</t>
  </si>
  <si>
    <t>QĐ số 4126/QĐ-UBND  ngày 30/11/2023 của UBND huyện Chợ Đồn</t>
  </si>
  <si>
    <t>Đầu tư xây dựng chợ  trung  tâm  huyện  đạt  tiêu  chuẩn  chợ  kinh doanh thực phẩm</t>
  </si>
  <si>
    <t>Đầu tư xây dựng TT Giáo dục TX-GDDN đạt chuẩn theo quy định</t>
  </si>
  <si>
    <t>Đối ứng các công trình nguồn vốn Chương trình MTQG</t>
  </si>
  <si>
    <t>Trung tâm thể thao xã Quảng Bạch</t>
  </si>
  <si>
    <t>Nhà Văn hoá xã Bằng Phúc</t>
  </si>
  <si>
    <t>Công trình nước sinh hoạt Nà Lại thôn Bản Chảy</t>
  </si>
  <si>
    <t>QĐ số 4127/QĐ-UBND ngày 30/11/2023 của UBND huyện</t>
  </si>
  <si>
    <t>QĐ số 160/QĐ-UBND ngày 29/11/2023 của UBND xã Bằng Phúc</t>
  </si>
  <si>
    <t>QĐ số 219 ngày 21/6/2023 của UBND xã Nam Cường</t>
  </si>
  <si>
    <t>QĐ số 4113/QĐ-UBND  ngày 30/11/2023 của UBND huyện Chợ Đồn</t>
  </si>
  <si>
    <t>QĐ số 2849/QĐ-UBND  ngày 24/8/2023 của UBND huyện Chợ Đồn</t>
  </si>
  <si>
    <t>Đầu tư xây dựng mặt bằng Trụ sở công an xã Yên Mỹ</t>
  </si>
  <si>
    <t xml:space="preserve">QĐ số 3537/QĐ-UBND ngày 24/10/2023 </t>
  </si>
  <si>
    <t>Đầu tư xây dựng mặt bằng Trụ sở công an xã Bằng Lãng</t>
  </si>
  <si>
    <t>QĐ số 3539/QĐ-UBND ngày 24/10/2023</t>
  </si>
  <si>
    <t>Đầu tư xây dựng mặt bằng Trụ sở công an xã Đồng Lạc</t>
  </si>
  <si>
    <t>QĐ số 3207a/QĐ-UBND ngày 25/9/2023 của UBND huyện</t>
  </si>
  <si>
    <t>Đầu tư xây dựng mặt bằng Trụ sở công an xã Yên Thịnh</t>
  </si>
  <si>
    <t>QĐ số 3248a/QĐ-UBND ngày 27/9/2023 của UBND huyện</t>
  </si>
  <si>
    <t>(Kèm theo Nghị quyết số:     27 /NQ-HĐND ngày  19 tháng 12 năm 2023 của Hội đồng nhân dân huyện Chợ Đồn)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</si>
</sst>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\ _V_N_D_-;\-* #,##0.00\ _V_N_D_-;_-* &quot;-&quot;??\ _V_N_D_-;_-@_-"/>
    <numFmt numFmtId="168" formatCode="_-* #,##0\ _₫_-;\-* #,##0\ _₫_-;_-* &quot;-&quot;??\ _₫_-;_-@_-"/>
    <numFmt numFmtId="169" formatCode="_-* #,##0_-;\-* #,##0_-;_-* &quot;-&quot;_-;_-@_-"/>
    <numFmt numFmtId="170" formatCode="_-* #,##0.00\ _€_-;\-* #,##0.00\ _€_-;_-* &quot;-&quot;??\ _€_-;_-@_-"/>
    <numFmt numFmtId="171" formatCode="#,##0.000"/>
    <numFmt numFmtId="172" formatCode="_(* #,##0.0_);_(* \(#,##0.0\);_(* &quot;-&quot;??_);_(@_)"/>
    <numFmt numFmtId="173" formatCode="_(* #,##0.000_);_(* \(#,##0.000\);_(* &quot;-&quot;??_);_(@_)"/>
  </numFmts>
  <fonts count="59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2"/>
      <name val=".VnTime"/>
      <family val="2"/>
    </font>
    <font>
      <sz val="12"/>
      <name val="Times New Roman"/>
      <family val="1"/>
      <charset val="163"/>
    </font>
    <font>
      <sz val="11"/>
      <color rgb="FF000000"/>
      <name val="Arial"/>
      <family val="2"/>
      <scheme val="minor"/>
    </font>
    <font>
      <sz val="11"/>
      <color indexed="8"/>
      <name val="Helvetica Neue"/>
    </font>
    <font>
      <sz val="12"/>
      <color theme="1"/>
      <name val="Times New Roman"/>
      <family val="2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1"/>
      <color theme="1"/>
      <name val="Times New Roman"/>
      <family val="1"/>
      <scheme val="major"/>
    </font>
    <font>
      <sz val="11"/>
      <color theme="1"/>
      <name val="Times New Roman"/>
      <family val="2"/>
    </font>
    <font>
      <sz val="12"/>
      <name val="Arial"/>
      <family val="2"/>
      <charset val="163"/>
    </font>
    <font>
      <sz val="11"/>
      <color indexed="8"/>
      <name val="Times New Roman"/>
      <family val="2"/>
    </font>
    <font>
      <b/>
      <sz val="12"/>
      <name val="Times New Roman"/>
      <family val="1"/>
      <scheme val="major"/>
    </font>
    <font>
      <i/>
      <sz val="12"/>
      <name val="Times New Roman"/>
      <family val="1"/>
      <scheme val="major"/>
    </font>
    <font>
      <b/>
      <i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i/>
      <sz val="9"/>
      <name val="Times New Roman"/>
      <family val="1"/>
      <scheme val="major"/>
    </font>
    <font>
      <sz val="9"/>
      <name val="Times New Roman"/>
      <family val="1"/>
      <scheme val="major"/>
    </font>
    <font>
      <b/>
      <sz val="9"/>
      <name val="Times New Roman"/>
      <family val="1"/>
      <scheme val="major"/>
    </font>
    <font>
      <b/>
      <sz val="10"/>
      <name val="Times New Roman"/>
      <family val="1"/>
      <scheme val="major"/>
    </font>
    <font>
      <b/>
      <i/>
      <sz val="10"/>
      <name val="Times New Roman"/>
      <family val="1"/>
      <scheme val="major"/>
    </font>
    <font>
      <i/>
      <sz val="9"/>
      <name val="Times New Roman"/>
      <family val="1"/>
      <scheme val="major"/>
    </font>
    <font>
      <sz val="13"/>
      <name val="Times New Roman"/>
      <family val="1"/>
    </font>
    <font>
      <sz val="13"/>
      <name val="Times New Roman"/>
      <family val="1"/>
      <scheme val="maj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  <charset val="163"/>
    </font>
    <font>
      <sz val="10"/>
      <name val="Times New Roman"/>
      <family val="1"/>
      <scheme val="major"/>
    </font>
    <font>
      <i/>
      <sz val="11"/>
      <name val="Times New Roman"/>
      <family val="1"/>
      <scheme val="major"/>
    </font>
    <font>
      <b/>
      <sz val="12"/>
      <name val="Times New Roman"/>
      <family val="1"/>
      <charset val="163"/>
      <scheme val="major"/>
    </font>
    <font>
      <b/>
      <i/>
      <sz val="12"/>
      <name val="Times New Roman"/>
      <family val="1"/>
      <charset val="163"/>
      <scheme val="major"/>
    </font>
    <font>
      <i/>
      <sz val="13"/>
      <name val="Times New Roman"/>
      <family val="1"/>
      <scheme val="major"/>
    </font>
    <font>
      <b/>
      <sz val="13"/>
      <name val="Times New Roman"/>
      <family val="1"/>
      <scheme val="major"/>
    </font>
    <font>
      <sz val="12"/>
      <name val="Times New Roman"/>
      <family val="1"/>
      <charset val="163"/>
      <scheme val="major"/>
    </font>
    <font>
      <b/>
      <sz val="11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3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sz val="13"/>
      <color theme="1"/>
      <name val="Times New Roman"/>
      <family val="1"/>
      <scheme val="major"/>
    </font>
    <font>
      <sz val="12"/>
      <name val="Times New Roman"/>
      <family val="1"/>
    </font>
    <font>
      <b/>
      <sz val="11"/>
      <color theme="1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1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i/>
      <sz val="13"/>
      <name val="Times New Roman"/>
      <family val="1"/>
      <scheme val="major"/>
    </font>
    <font>
      <b/>
      <i/>
      <sz val="13"/>
      <color theme="1"/>
      <name val="Times New Roman"/>
      <family val="1"/>
      <scheme val="major"/>
    </font>
    <font>
      <sz val="13"/>
      <name val="Arial"/>
      <family val="2"/>
      <scheme val="minor"/>
    </font>
    <font>
      <b/>
      <sz val="13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6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3" fillId="0" borderId="0" applyAlignment="0"/>
    <xf numFmtId="0" fontId="3" fillId="0" borderId="0"/>
    <xf numFmtId="0" fontId="6" fillId="0" borderId="0"/>
    <xf numFmtId="0" fontId="7" fillId="0" borderId="0"/>
    <xf numFmtId="0" fontId="2" fillId="0" borderId="0"/>
    <xf numFmtId="0" fontId="3" fillId="0" borderId="0"/>
    <xf numFmtId="0" fontId="5" fillId="0" borderId="0" applyAlignment="0"/>
    <xf numFmtId="0" fontId="10" fillId="0" borderId="0" applyAlignment="0"/>
    <xf numFmtId="0" fontId="3" fillId="0" borderId="0"/>
    <xf numFmtId="0" fontId="11" fillId="0" borderId="0" applyNumberFormat="0" applyFill="0" applyBorder="0" applyProtection="0">
      <alignment vertical="top"/>
    </xf>
    <xf numFmtId="0" fontId="8" fillId="0" borderId="0"/>
    <xf numFmtId="0" fontId="7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0" fontId="14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12" fillId="0" borderId="0"/>
    <xf numFmtId="0" fontId="7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8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 applyAlignment="0"/>
    <xf numFmtId="0" fontId="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5" fillId="0" borderId="0" applyAlignment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8" fillId="0" borderId="0"/>
    <xf numFmtId="0" fontId="10" fillId="0" borderId="0" applyAlignment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1" fillId="0" borderId="0" applyNumberFormat="0" applyFill="0" applyBorder="0" applyProtection="0">
      <alignment vertical="top"/>
    </xf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8" fillId="0" borderId="0"/>
    <xf numFmtId="0" fontId="5" fillId="0" borderId="0"/>
  </cellStyleXfs>
  <cellXfs count="201">
    <xf numFmtId="0" fontId="0" fillId="0" borderId="0" xfId="0"/>
    <xf numFmtId="166" fontId="4" fillId="0" borderId="1" xfId="1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3" fontId="19" fillId="0" borderId="1" xfId="2" quotePrefix="1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1" xfId="2" quotePrefix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2" quotePrefix="1" applyNumberFormat="1" applyFont="1" applyFill="1" applyBorder="1" applyAlignment="1">
      <alignment horizontal="center" vertical="center" wrapText="1"/>
    </xf>
    <xf numFmtId="3" fontId="24" fillId="0" borderId="1" xfId="2" quotePrefix="1" applyNumberFormat="1" applyFont="1" applyFill="1" applyBorder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left" vertical="center" wrapText="1"/>
    </xf>
    <xf numFmtId="166" fontId="19" fillId="0" borderId="1" xfId="1" quotePrefix="1" applyNumberFormat="1" applyFont="1" applyFill="1" applyBorder="1" applyAlignment="1">
      <alignment horizontal="center" vertical="center" wrapText="1"/>
    </xf>
    <xf numFmtId="1" fontId="20" fillId="0" borderId="1" xfId="2" applyNumberFormat="1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1" fontId="22" fillId="0" borderId="1" xfId="2" applyNumberFormat="1" applyFont="1" applyFill="1" applyBorder="1" applyAlignment="1">
      <alignment horizontal="left" vertical="center" wrapText="1"/>
    </xf>
    <xf numFmtId="166" fontId="22" fillId="0" borderId="1" xfId="1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" fontId="19" fillId="0" borderId="1" xfId="2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" fontId="21" fillId="0" borderId="1" xfId="2" applyNumberFormat="1" applyFont="1" applyFill="1" applyBorder="1" applyAlignment="1">
      <alignment horizontal="left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3" fontId="21" fillId="0" borderId="1" xfId="2" quotePrefix="1" applyNumberFormat="1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6" fontId="20" fillId="0" borderId="1" xfId="1" quotePrefix="1" applyNumberFormat="1" applyFont="1" applyFill="1" applyBorder="1" applyAlignment="1">
      <alignment horizontal="center" vertical="center" wrapText="1"/>
    </xf>
    <xf numFmtId="166" fontId="22" fillId="0" borderId="1" xfId="1" quotePrefix="1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left" vertical="center" wrapText="1"/>
    </xf>
    <xf numFmtId="3" fontId="21" fillId="0" borderId="1" xfId="2" applyNumberFormat="1" applyFont="1" applyFill="1" applyBorder="1" applyAlignment="1">
      <alignment horizontal="left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3" fontId="25" fillId="0" borderId="1" xfId="2" quotePrefix="1" applyNumberFormat="1" applyFont="1" applyFill="1" applyBorder="1" applyAlignment="1">
      <alignment horizontal="center" vertical="center" wrapText="1"/>
    </xf>
    <xf numFmtId="3" fontId="28" fillId="0" borderId="1" xfId="2" quotePrefix="1" applyNumberFormat="1" applyFont="1" applyFill="1" applyBorder="1" applyAlignment="1">
      <alignment horizontal="center" vertical="center" wrapText="1"/>
    </xf>
    <xf numFmtId="3" fontId="23" fillId="0" borderId="1" xfId="2" quotePrefix="1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5" fontId="22" fillId="0" borderId="1" xfId="1" applyFont="1" applyFill="1" applyBorder="1" applyAlignment="1">
      <alignment horizontal="center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173" fontId="22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166" fontId="30" fillId="0" borderId="1" xfId="1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3" fontId="19" fillId="0" borderId="1" xfId="2" quotePrefix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left" vertical="center" wrapText="1"/>
    </xf>
    <xf numFmtId="0" fontId="31" fillId="0" borderId="0" xfId="0" applyFont="1" applyFill="1"/>
    <xf numFmtId="0" fontId="32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5" fillId="0" borderId="0" xfId="0" applyFont="1" applyFill="1"/>
    <xf numFmtId="3" fontId="37" fillId="0" borderId="1" xfId="2" quotePrefix="1" applyNumberFormat="1" applyFont="1" applyFill="1" applyBorder="1" applyAlignment="1">
      <alignment horizontal="center" vertical="center" wrapText="1"/>
    </xf>
    <xf numFmtId="3" fontId="37" fillId="0" borderId="1" xfId="2" applyNumberFormat="1" applyFont="1" applyFill="1" applyBorder="1" applyAlignment="1">
      <alignment horizontal="center" vertical="center" wrapText="1"/>
    </xf>
    <xf numFmtId="3" fontId="33" fillId="0" borderId="1" xfId="2" quotePrefix="1" applyNumberFormat="1" applyFont="1" applyFill="1" applyBorder="1" applyAlignment="1">
      <alignment horizontal="center" vertical="center" wrapText="1"/>
    </xf>
    <xf numFmtId="3" fontId="33" fillId="0" borderId="1" xfId="2" applyNumberFormat="1" applyFont="1" applyFill="1" applyBorder="1" applyAlignment="1">
      <alignment horizontal="center" vertical="center" wrapText="1"/>
    </xf>
    <xf numFmtId="3" fontId="38" fillId="0" borderId="1" xfId="2" quotePrefix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8" fontId="22" fillId="0" borderId="1" xfId="1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2" fillId="0" borderId="1" xfId="2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166" fontId="39" fillId="0" borderId="1" xfId="1" applyNumberFormat="1" applyFont="1" applyFill="1" applyBorder="1" applyAlignment="1">
      <alignment horizontal="center" vertical="center" wrapText="1"/>
    </xf>
    <xf numFmtId="166" fontId="40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4" fillId="0" borderId="0" xfId="0" applyFont="1" applyFill="1"/>
    <xf numFmtId="0" fontId="15" fillId="0" borderId="0" xfId="0" applyFont="1" applyFill="1" applyAlignment="1">
      <alignment horizontal="center"/>
    </xf>
    <xf numFmtId="172" fontId="15" fillId="0" borderId="0" xfId="1" applyNumberFormat="1" applyFont="1" applyFill="1"/>
    <xf numFmtId="3" fontId="43" fillId="0" borderId="1" xfId="2" quotePrefix="1" applyNumberFormat="1" applyFont="1" applyFill="1" applyBorder="1" applyAlignment="1">
      <alignment horizontal="center" vertical="center" wrapText="1"/>
    </xf>
    <xf numFmtId="172" fontId="43" fillId="0" borderId="1" xfId="1" applyNumberFormat="1" applyFont="1" applyFill="1" applyBorder="1" applyAlignment="1">
      <alignment horizontal="center" vertical="center" wrapText="1"/>
    </xf>
    <xf numFmtId="172" fontId="43" fillId="0" borderId="1" xfId="1" quotePrefix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166" fontId="48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6" fontId="49" fillId="0" borderId="1" xfId="1" applyNumberFormat="1" applyFont="1" applyFill="1" applyBorder="1" applyAlignment="1">
      <alignment horizontal="center" vertical="center" wrapText="1"/>
    </xf>
    <xf numFmtId="166" fontId="33" fillId="0" borderId="1" xfId="1" quotePrefix="1" applyNumberFormat="1" applyFont="1" applyFill="1" applyBorder="1" applyAlignment="1">
      <alignment vertical="center" wrapText="1"/>
    </xf>
    <xf numFmtId="0" fontId="50" fillId="0" borderId="0" xfId="0" applyFont="1" applyFill="1"/>
    <xf numFmtId="3" fontId="30" fillId="0" borderId="1" xfId="2" quotePrefix="1" applyNumberFormat="1" applyFont="1" applyFill="1" applyBorder="1" applyAlignment="1">
      <alignment horizontal="center" vertical="center" wrapText="1"/>
    </xf>
    <xf numFmtId="1" fontId="30" fillId="0" borderId="1" xfId="2" applyNumberFormat="1" applyFont="1" applyFill="1" applyBorder="1" applyAlignment="1">
      <alignment horizontal="left" vertical="center" wrapText="1"/>
    </xf>
    <xf numFmtId="3" fontId="30" fillId="0" borderId="1" xfId="2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/>
    </xf>
    <xf numFmtId="3" fontId="42" fillId="0" borderId="1" xfId="2" quotePrefix="1" applyNumberFormat="1" applyFont="1" applyFill="1" applyBorder="1" applyAlignment="1">
      <alignment horizontal="center" vertical="center" wrapText="1"/>
    </xf>
    <xf numFmtId="166" fontId="42" fillId="0" borderId="1" xfId="1" applyNumberFormat="1" applyFont="1" applyFill="1" applyBorder="1" applyAlignment="1">
      <alignment horizontal="right" vertical="center" wrapText="1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0" borderId="1" xfId="2" applyNumberFormat="1" applyFont="1" applyFill="1" applyBorder="1" applyAlignment="1">
      <alignment horizontal="left" vertical="center" wrapText="1"/>
    </xf>
    <xf numFmtId="1" fontId="42" fillId="0" borderId="1" xfId="2" applyNumberFormat="1" applyFont="1" applyFill="1" applyBorder="1" applyAlignment="1">
      <alignment horizontal="left" vertical="center" wrapText="1"/>
    </xf>
    <xf numFmtId="166" fontId="30" fillId="0" borderId="1" xfId="1" applyNumberFormat="1" applyFont="1" applyFill="1" applyBorder="1" applyAlignment="1">
      <alignment horizontal="right" vertical="center" wrapText="1"/>
    </xf>
    <xf numFmtId="3" fontId="51" fillId="0" borderId="1" xfId="2" quotePrefix="1" applyNumberFormat="1" applyFont="1" applyFill="1" applyBorder="1" applyAlignment="1">
      <alignment horizontal="center" vertical="center" wrapText="1"/>
    </xf>
    <xf numFmtId="3" fontId="52" fillId="0" borderId="1" xfId="2" quotePrefix="1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166" fontId="51" fillId="0" borderId="1" xfId="1" applyNumberFormat="1" applyFont="1" applyFill="1" applyBorder="1" applyAlignment="1">
      <alignment horizontal="center" vertical="center" wrapText="1"/>
    </xf>
    <xf numFmtId="3" fontId="51" fillId="0" borderId="1" xfId="2" applyNumberFormat="1" applyFont="1" applyFill="1" applyBorder="1" applyAlignment="1">
      <alignment horizontal="left" vertical="center" wrapText="1"/>
    </xf>
    <xf numFmtId="172" fontId="52" fillId="0" borderId="1" xfId="1" applyNumberFormat="1" applyFont="1" applyFill="1" applyBorder="1" applyAlignment="1">
      <alignment horizontal="center" vertical="center" wrapText="1"/>
    </xf>
    <xf numFmtId="172" fontId="52" fillId="0" borderId="1" xfId="1" quotePrefix="1" applyNumberFormat="1" applyFont="1" applyFill="1" applyBorder="1" applyAlignment="1">
      <alignment horizontal="center" vertical="center" wrapText="1"/>
    </xf>
    <xf numFmtId="166" fontId="51" fillId="0" borderId="1" xfId="1" quotePrefix="1" applyNumberFormat="1" applyFont="1" applyFill="1" applyBorder="1" applyAlignment="1">
      <alignment horizontal="center" vertical="center" wrapText="1"/>
    </xf>
    <xf numFmtId="1" fontId="51" fillId="0" borderId="1" xfId="2" applyNumberFormat="1" applyFont="1" applyFill="1" applyBorder="1" applyAlignment="1">
      <alignment horizontal="left" vertical="center" wrapText="1"/>
    </xf>
    <xf numFmtId="166" fontId="52" fillId="0" borderId="1" xfId="2" quotePrefix="1" applyNumberFormat="1" applyFont="1" applyFill="1" applyBorder="1" applyAlignment="1">
      <alignment horizontal="center" vertical="center" wrapText="1"/>
    </xf>
    <xf numFmtId="3" fontId="43" fillId="0" borderId="1" xfId="1" quotePrefix="1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45" fillId="0" borderId="0" xfId="0" applyFont="1" applyFill="1"/>
    <xf numFmtId="166" fontId="45" fillId="0" borderId="0" xfId="1" applyNumberFormat="1" applyFont="1" applyFill="1"/>
    <xf numFmtId="166" fontId="47" fillId="0" borderId="1" xfId="1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166" fontId="47" fillId="0" borderId="1" xfId="1" applyNumberFormat="1" applyFont="1" applyFill="1" applyBorder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44" fillId="0" borderId="0" xfId="0" applyFont="1" applyFill="1"/>
    <xf numFmtId="0" fontId="48" fillId="0" borderId="1" xfId="0" applyFont="1" applyFill="1" applyBorder="1" applyAlignment="1">
      <alignment vertical="center" wrapText="1"/>
    </xf>
    <xf numFmtId="166" fontId="48" fillId="0" borderId="1" xfId="1" applyNumberFormat="1" applyFont="1" applyFill="1" applyBorder="1" applyAlignment="1">
      <alignment vertical="center" wrapText="1"/>
    </xf>
    <xf numFmtId="166" fontId="15" fillId="0" borderId="0" xfId="1" applyNumberFormat="1" applyFont="1" applyFill="1"/>
    <xf numFmtId="166" fontId="15" fillId="0" borderId="0" xfId="0" applyNumberFormat="1" applyFont="1" applyFill="1"/>
    <xf numFmtId="166" fontId="34" fillId="0" borderId="0" xfId="0" applyNumberFormat="1" applyFont="1" applyFill="1"/>
    <xf numFmtId="0" fontId="53" fillId="0" borderId="0" xfId="0" applyFont="1" applyFill="1"/>
    <xf numFmtId="166" fontId="42" fillId="0" borderId="1" xfId="1" applyNumberFormat="1" applyFont="1" applyFill="1" applyBorder="1" applyAlignment="1">
      <alignment horizontal="center" vertical="center" wrapText="1"/>
    </xf>
    <xf numFmtId="172" fontId="42" fillId="0" borderId="1" xfId="1" quotePrefix="1" applyNumberFormat="1" applyFont="1" applyFill="1" applyBorder="1" applyAlignment="1">
      <alignment horizontal="center" vertical="center" wrapText="1"/>
    </xf>
    <xf numFmtId="166" fontId="42" fillId="0" borderId="1" xfId="1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30" fillId="0" borderId="1" xfId="2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66" fontId="29" fillId="0" borderId="1" xfId="1" quotePrefix="1" applyNumberFormat="1" applyFont="1" applyFill="1" applyBorder="1" applyAlignment="1">
      <alignment horizontal="right" vertical="center" wrapText="1"/>
    </xf>
    <xf numFmtId="0" fontId="48" fillId="0" borderId="0" xfId="0" applyFont="1" applyFill="1"/>
    <xf numFmtId="0" fontId="48" fillId="0" borderId="0" xfId="0" applyFont="1" applyFill="1" applyAlignment="1">
      <alignment horizontal="center" vertical="center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166" fontId="30" fillId="0" borderId="1" xfId="1" quotePrefix="1" applyNumberFormat="1" applyFont="1" applyFill="1" applyBorder="1" applyAlignment="1">
      <alignment horizontal="center" vertical="center" wrapText="1"/>
    </xf>
    <xf numFmtId="166" fontId="49" fillId="2" borderId="1" xfId="1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166" fontId="29" fillId="2" borderId="1" xfId="1" applyNumberFormat="1" applyFont="1" applyFill="1" applyBorder="1" applyAlignment="1">
      <alignment horizontal="center" vertical="center" wrapText="1"/>
    </xf>
    <xf numFmtId="166" fontId="29" fillId="2" borderId="1" xfId="1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left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Border="1"/>
    <xf numFmtId="4" fontId="29" fillId="0" borderId="0" xfId="0" applyNumberFormat="1" applyFont="1" applyFill="1" applyBorder="1" applyAlignment="1">
      <alignment horizontal="left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6" fontId="30" fillId="0" borderId="0" xfId="1" applyNumberFormat="1" applyFont="1" applyFill="1" applyBorder="1" applyAlignment="1">
      <alignment horizontal="center" vertical="center" wrapText="1"/>
    </xf>
    <xf numFmtId="166" fontId="29" fillId="0" borderId="1" xfId="1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168" fontId="19" fillId="0" borderId="1" xfId="1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55" fillId="0" borderId="1" xfId="0" applyFont="1" applyFill="1" applyBorder="1" applyAlignment="1">
      <alignment horizontal="left" vertical="center" wrapText="1"/>
    </xf>
    <xf numFmtId="166" fontId="56" fillId="0" borderId="1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57" fillId="0" borderId="0" xfId="0" applyFont="1" applyFill="1"/>
    <xf numFmtId="0" fontId="56" fillId="0" borderId="1" xfId="0" applyFont="1" applyFill="1" applyBorder="1" applyAlignment="1">
      <alignment horizontal="center" vertical="center"/>
    </xf>
    <xf numFmtId="0" fontId="56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166" fontId="30" fillId="0" borderId="1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58" fillId="0" borderId="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/>
    </xf>
    <xf numFmtId="0" fontId="47" fillId="0" borderId="0" xfId="0" applyFont="1" applyFill="1" applyAlignment="1">
      <alignment horizontal="center" vertical="center" wrapText="1"/>
    </xf>
    <xf numFmtId="3" fontId="46" fillId="0" borderId="0" xfId="0" applyNumberFormat="1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166" fontId="46" fillId="0" borderId="2" xfId="1" applyNumberFormat="1" applyFont="1" applyFill="1" applyBorder="1" applyAlignment="1">
      <alignment horizontal="right"/>
    </xf>
    <xf numFmtId="166" fontId="47" fillId="0" borderId="3" xfId="1" applyNumberFormat="1" applyFont="1" applyFill="1" applyBorder="1" applyAlignment="1">
      <alignment horizontal="center" vertical="center" wrapText="1"/>
    </xf>
    <xf numFmtId="166" fontId="47" fillId="0" borderId="4" xfId="1" applyNumberFormat="1" applyFont="1" applyFill="1" applyBorder="1" applyAlignment="1">
      <alignment horizontal="center" vertical="center" wrapText="1"/>
    </xf>
    <xf numFmtId="166" fontId="47" fillId="0" borderId="5" xfId="1" applyNumberFormat="1" applyFont="1" applyFill="1" applyBorder="1" applyAlignment="1">
      <alignment horizontal="center" vertical="center" wrapText="1"/>
    </xf>
    <xf numFmtId="166" fontId="47" fillId="0" borderId="6" xfId="1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/>
    </xf>
    <xf numFmtId="3" fontId="42" fillId="0" borderId="0" xfId="2" applyNumberFormat="1" applyFont="1" applyFill="1" applyAlignment="1">
      <alignment horizontal="center" vertical="center" wrapText="1"/>
    </xf>
    <xf numFmtId="166" fontId="42" fillId="0" borderId="0" xfId="1" applyNumberFormat="1" applyFont="1" applyFill="1" applyAlignment="1">
      <alignment horizontal="center" vertical="center" wrapText="1"/>
    </xf>
    <xf numFmtId="165" fontId="42" fillId="0" borderId="0" xfId="1" applyNumberFormat="1" applyFont="1" applyFill="1" applyAlignment="1">
      <alignment horizontal="center" vertical="center" wrapText="1"/>
    </xf>
    <xf numFmtId="3" fontId="41" fillId="0" borderId="0" xfId="2" applyNumberFormat="1" applyFont="1" applyFill="1" applyAlignment="1">
      <alignment horizontal="center" vertical="center" wrapText="1"/>
    </xf>
    <xf numFmtId="166" fontId="41" fillId="0" borderId="0" xfId="1" applyNumberFormat="1" applyFont="1" applyFill="1" applyAlignment="1">
      <alignment horizontal="center" vertical="center" wrapText="1"/>
    </xf>
    <xf numFmtId="165" fontId="41" fillId="0" borderId="0" xfId="1" applyNumberFormat="1" applyFont="1" applyFill="1" applyAlignment="1">
      <alignment horizontal="center" vertical="center" wrapText="1"/>
    </xf>
    <xf numFmtId="3" fontId="20" fillId="0" borderId="0" xfId="2" applyNumberFormat="1" applyFont="1" applyFill="1" applyBorder="1" applyAlignment="1">
      <alignment horizontal="right" vertical="center" wrapText="1"/>
    </xf>
    <xf numFmtId="166" fontId="20" fillId="0" borderId="0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Fill="1" applyBorder="1" applyAlignment="1">
      <alignment horizontal="right" vertical="center" wrapText="1"/>
    </xf>
    <xf numFmtId="3" fontId="20" fillId="0" borderId="0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166" fontId="27" fillId="0" borderId="1" xfId="1" applyNumberFormat="1" applyFont="1" applyFill="1" applyBorder="1" applyAlignment="1">
      <alignment horizontal="center" vertical="center" wrapText="1"/>
    </xf>
    <xf numFmtId="172" fontId="26" fillId="0" borderId="1" xfId="1" applyNumberFormat="1" applyFont="1" applyFill="1" applyBorder="1" applyAlignment="1">
      <alignment horizontal="center" vertical="center" wrapText="1"/>
    </xf>
    <xf numFmtId="172" fontId="39" fillId="0" borderId="1" xfId="1" applyNumberFormat="1" applyFont="1" applyFill="1" applyBorder="1" applyAlignment="1">
      <alignment horizontal="center" vertical="center" wrapText="1"/>
    </xf>
    <xf numFmtId="3" fontId="39" fillId="0" borderId="1" xfId="2" applyNumberFormat="1" applyFont="1" applyFill="1" applyBorder="1" applyAlignment="1">
      <alignment horizontal="center" vertical="center" wrapText="1"/>
    </xf>
    <xf numFmtId="172" fontId="40" fillId="0" borderId="1" xfId="1" applyNumberFormat="1" applyFont="1" applyFill="1" applyBorder="1" applyAlignment="1">
      <alignment horizontal="center" vertical="center" wrapText="1"/>
    </xf>
    <xf numFmtId="172" fontId="40" fillId="0" borderId="1" xfId="1" applyNumberFormat="1" applyFont="1" applyFill="1" applyBorder="1" applyAlignment="1">
      <alignment vertical="center" wrapText="1"/>
    </xf>
  </cellXfs>
  <cellStyles count="306">
    <cellStyle name="Bình thường" xfId="0" builtinId="0"/>
    <cellStyle name="Bình thường 2" xfId="3"/>
    <cellStyle name="Bình thường 2 10" xfId="54"/>
    <cellStyle name="Bình thường 2 11" xfId="37"/>
    <cellStyle name="Bình thường 2 2" xfId="42"/>
    <cellStyle name="Bình thường 2 2 2" xfId="55"/>
    <cellStyle name="Bình thường 2 2 3" xfId="56"/>
    <cellStyle name="Bình thường 2 3" xfId="57"/>
    <cellStyle name="Bình thường 2 4" xfId="58"/>
    <cellStyle name="Bình thường 2 5" xfId="59"/>
    <cellStyle name="Bình thường 2 6" xfId="60"/>
    <cellStyle name="Bình thường 2 7" xfId="61"/>
    <cellStyle name="Bình thường 2 8" xfId="62"/>
    <cellStyle name="Bình thường 2 9" xfId="44"/>
    <cellStyle name="Bình thường 3" xfId="46"/>
    <cellStyle name="Bình thường 3 2" xfId="63"/>
    <cellStyle name="Bình thường 4" xfId="64"/>
    <cellStyle name="Bình thường 4 2" xfId="65"/>
    <cellStyle name="Bình thường 5" xfId="66"/>
    <cellStyle name="Comma [0] 2" xfId="5"/>
    <cellStyle name="Comma [0] 2 2" xfId="210"/>
    <cellStyle name="Comma [0] 2 3" xfId="211"/>
    <cellStyle name="Comma [0] 2 4" xfId="49"/>
    <cellStyle name="Comma [0] 3" xfId="6"/>
    <cellStyle name="Comma 10" xfId="212"/>
    <cellStyle name="Comma 10 10" xfId="7"/>
    <cellStyle name="Comma 11" xfId="8"/>
    <cellStyle name="Comma 12" xfId="213"/>
    <cellStyle name="Comma 13" xfId="214"/>
    <cellStyle name="Comma 14" xfId="215"/>
    <cellStyle name="Comma 15" xfId="216"/>
    <cellStyle name="Comma 16" xfId="217"/>
    <cellStyle name="Comma 17" xfId="218"/>
    <cellStyle name="Comma 18" xfId="219"/>
    <cellStyle name="Comma 19" xfId="220"/>
    <cellStyle name="Comma 2" xfId="9"/>
    <cellStyle name="Comma 2 2" xfId="10"/>
    <cellStyle name="Comma 2 3" xfId="35"/>
    <cellStyle name="Comma 2 3 2" xfId="221"/>
    <cellStyle name="Comma 2 4" xfId="222"/>
    <cellStyle name="Comma 2 6" xfId="223"/>
    <cellStyle name="Comma 20" xfId="224"/>
    <cellStyle name="Comma 21" xfId="225"/>
    <cellStyle name="Comma 22" xfId="226"/>
    <cellStyle name="Comma 23" xfId="227"/>
    <cellStyle name="Comma 24" xfId="228"/>
    <cellStyle name="Comma 25" xfId="229"/>
    <cellStyle name="Comma 26" xfId="230"/>
    <cellStyle name="Comma 27" xfId="231"/>
    <cellStyle name="Comma 28" xfId="232"/>
    <cellStyle name="Comma 29" xfId="233"/>
    <cellStyle name="Comma 3" xfId="11"/>
    <cellStyle name="Comma 3 2" xfId="12"/>
    <cellStyle name="Comma 3 3" xfId="235"/>
    <cellStyle name="Comma 3 4" xfId="234"/>
    <cellStyle name="Comma 30" xfId="236"/>
    <cellStyle name="Comma 31" xfId="237"/>
    <cellStyle name="Comma 32" xfId="238"/>
    <cellStyle name="Comma 4" xfId="29"/>
    <cellStyle name="Comma 4 2" xfId="240"/>
    <cellStyle name="Comma 4 3" xfId="239"/>
    <cellStyle name="Comma 5" xfId="241"/>
    <cellStyle name="Comma 6" xfId="13"/>
    <cellStyle name="Comma 6 2" xfId="243"/>
    <cellStyle name="Comma 6 3" xfId="242"/>
    <cellStyle name="Comma 7" xfId="14"/>
    <cellStyle name="Comma 8" xfId="244"/>
    <cellStyle name="Comma 9" xfId="245"/>
    <cellStyle name="Chuẩn 2" xfId="4"/>
    <cellStyle name="Chuẩn 2 10" xfId="52"/>
    <cellStyle name="Chuẩn 2 10 2" xfId="67"/>
    <cellStyle name="Chuẩn 2 100" xfId="51"/>
    <cellStyle name="Chuẩn 2 101" xfId="68"/>
    <cellStyle name="Chuẩn 2 102" xfId="69"/>
    <cellStyle name="Chuẩn 2 103" xfId="70"/>
    <cellStyle name="Chuẩn 2 104" xfId="71"/>
    <cellStyle name="Chuẩn 2 105" xfId="72"/>
    <cellStyle name="Chuẩn 2 106" xfId="73"/>
    <cellStyle name="Chuẩn 2 107" xfId="74"/>
    <cellStyle name="Chuẩn 2 108" xfId="75"/>
    <cellStyle name="Chuẩn 2 109" xfId="76"/>
    <cellStyle name="Chuẩn 2 11" xfId="77"/>
    <cellStyle name="Chuẩn 2 110" xfId="78"/>
    <cellStyle name="Chuẩn 2 111" xfId="79"/>
    <cellStyle name="Chuẩn 2 112" xfId="80"/>
    <cellStyle name="Chuẩn 2 113" xfId="81"/>
    <cellStyle name="Chuẩn 2 114" xfId="82"/>
    <cellStyle name="Chuẩn 2 115" xfId="83"/>
    <cellStyle name="Chuẩn 2 116" xfId="84"/>
    <cellStyle name="Chuẩn 2 117" xfId="85"/>
    <cellStyle name="Chuẩn 2 118" xfId="86"/>
    <cellStyle name="Chuẩn 2 119" xfId="87"/>
    <cellStyle name="Chuẩn 2 12" xfId="88"/>
    <cellStyle name="Chuẩn 2 13" xfId="89"/>
    <cellStyle name="Chuẩn 2 14" xfId="90"/>
    <cellStyle name="Chuẩn 2 15" xfId="91"/>
    <cellStyle name="Chuẩn 2 16" xfId="92"/>
    <cellStyle name="Chuẩn 2 17" xfId="93"/>
    <cellStyle name="Chuẩn 2 18" xfId="94"/>
    <cellStyle name="Chuẩn 2 19" xfId="95"/>
    <cellStyle name="Chuẩn 2 2" xfId="30"/>
    <cellStyle name="Chuẩn 2 2 10" xfId="40"/>
    <cellStyle name="Chuẩn 2 2 2" xfId="96"/>
    <cellStyle name="Chuẩn 2 2 3" xfId="97"/>
    <cellStyle name="Chuẩn 2 2 4" xfId="98"/>
    <cellStyle name="Chuẩn 2 2 5" xfId="99"/>
    <cellStyle name="Chuẩn 2 2 6" xfId="100"/>
    <cellStyle name="Chuẩn 2 2 7" xfId="101"/>
    <cellStyle name="Chuẩn 2 2 7 2" xfId="102"/>
    <cellStyle name="Chuẩn 2 2 7 3" xfId="103"/>
    <cellStyle name="Chuẩn 2 2 7 4" xfId="50"/>
    <cellStyle name="Chuẩn 2 2 8" xfId="104"/>
    <cellStyle name="Chuẩn 2 2 9" xfId="105"/>
    <cellStyle name="Chuẩn 2 20" xfId="106"/>
    <cellStyle name="Chuẩn 2 21" xfId="107"/>
    <cellStyle name="Chuẩn 2 22" xfId="108"/>
    <cellStyle name="Chuẩn 2 23" xfId="109"/>
    <cellStyle name="Chuẩn 2 24" xfId="110"/>
    <cellStyle name="Chuẩn 2 25" xfId="111"/>
    <cellStyle name="Chuẩn 2 26" xfId="112"/>
    <cellStyle name="Chuẩn 2 27" xfId="113"/>
    <cellStyle name="Chuẩn 2 28" xfId="114"/>
    <cellStyle name="Chuẩn 2 29" xfId="115"/>
    <cellStyle name="Chuẩn 2 3" xfId="48"/>
    <cellStyle name="Chuẩn 2 3 2" xfId="116"/>
    <cellStyle name="Chuẩn 2 30" xfId="117"/>
    <cellStyle name="Chuẩn 2 31" xfId="118"/>
    <cellStyle name="Chuẩn 2 32" xfId="119"/>
    <cellStyle name="Chuẩn 2 33" xfId="120"/>
    <cellStyle name="Chuẩn 2 34" xfId="121"/>
    <cellStyle name="Chuẩn 2 35" xfId="122"/>
    <cellStyle name="Chuẩn 2 36" xfId="123"/>
    <cellStyle name="Chuẩn 2 37" xfId="124"/>
    <cellStyle name="Chuẩn 2 38" xfId="125"/>
    <cellStyle name="Chuẩn 2 39" xfId="126"/>
    <cellStyle name="Chuẩn 2 4" xfId="127"/>
    <cellStyle name="Chuẩn 2 40" xfId="128"/>
    <cellStyle name="Chuẩn 2 41" xfId="129"/>
    <cellStyle name="Chuẩn 2 42" xfId="130"/>
    <cellStyle name="Chuẩn 2 43" xfId="131"/>
    <cellStyle name="Chuẩn 2 44" xfId="132"/>
    <cellStyle name="Chuẩn 2 45" xfId="133"/>
    <cellStyle name="Chuẩn 2 46" xfId="134"/>
    <cellStyle name="Chuẩn 2 47" xfId="135"/>
    <cellStyle name="Chuẩn 2 48" xfId="136"/>
    <cellStyle name="Chuẩn 2 49" xfId="137"/>
    <cellStyle name="Chuẩn 2 5" xfId="138"/>
    <cellStyle name="Chuẩn 2 50" xfId="139"/>
    <cellStyle name="Chuẩn 2 51" xfId="140"/>
    <cellStyle name="Chuẩn 2 52" xfId="141"/>
    <cellStyle name="Chuẩn 2 53" xfId="142"/>
    <cellStyle name="Chuẩn 2 54" xfId="143"/>
    <cellStyle name="Chuẩn 2 55" xfId="144"/>
    <cellStyle name="Chuẩn 2 56" xfId="145"/>
    <cellStyle name="Chuẩn 2 57" xfId="146"/>
    <cellStyle name="Chuẩn 2 58" xfId="147"/>
    <cellStyle name="Chuẩn 2 59" xfId="148"/>
    <cellStyle name="Chuẩn 2 6" xfId="149"/>
    <cellStyle name="Chuẩn 2 60" xfId="150"/>
    <cellStyle name="Chuẩn 2 61" xfId="151"/>
    <cellStyle name="Chuẩn 2 62" xfId="152"/>
    <cellStyle name="Chuẩn 2 63" xfId="153"/>
    <cellStyle name="Chuẩn 2 64" xfId="154"/>
    <cellStyle name="Chuẩn 2 65" xfId="155"/>
    <cellStyle name="Chuẩn 2 66" xfId="156"/>
    <cellStyle name="Chuẩn 2 67" xfId="157"/>
    <cellStyle name="Chuẩn 2 68" xfId="158"/>
    <cellStyle name="Chuẩn 2 69" xfId="159"/>
    <cellStyle name="Chuẩn 2 7" xfId="160"/>
    <cellStyle name="Chuẩn 2 7 2" xfId="161"/>
    <cellStyle name="Chuẩn 2 70" xfId="162"/>
    <cellStyle name="Chuẩn 2 71" xfId="163"/>
    <cellStyle name="Chuẩn 2 72" xfId="164"/>
    <cellStyle name="Chuẩn 2 73" xfId="165"/>
    <cellStyle name="Chuẩn 2 74" xfId="166"/>
    <cellStyle name="Chuẩn 2 75" xfId="167"/>
    <cellStyle name="Chuẩn 2 76" xfId="168"/>
    <cellStyle name="Chuẩn 2 77" xfId="169"/>
    <cellStyle name="Chuẩn 2 78" xfId="170"/>
    <cellStyle name="Chuẩn 2 79" xfId="171"/>
    <cellStyle name="Chuẩn 2 8" xfId="172"/>
    <cellStyle name="Chuẩn 2 80" xfId="173"/>
    <cellStyle name="Chuẩn 2 81" xfId="174"/>
    <cellStyle name="Chuẩn 2 82" xfId="175"/>
    <cellStyle name="Chuẩn 2 83" xfId="176"/>
    <cellStyle name="Chuẩn 2 84" xfId="177"/>
    <cellStyle name="Chuẩn 2 85" xfId="178"/>
    <cellStyle name="Chuẩn 2 86" xfId="179"/>
    <cellStyle name="Chuẩn 2 87" xfId="180"/>
    <cellStyle name="Chuẩn 2 88" xfId="181"/>
    <cellStyle name="Chuẩn 2 89" xfId="182"/>
    <cellStyle name="Chuẩn 2 9" xfId="183"/>
    <cellStyle name="Chuẩn 2 90" xfId="184"/>
    <cellStyle name="Chuẩn 2 91" xfId="185"/>
    <cellStyle name="Chuẩn 2 92" xfId="186"/>
    <cellStyle name="Chuẩn 2 93" xfId="187"/>
    <cellStyle name="Chuẩn 2 94" xfId="188"/>
    <cellStyle name="Chuẩn 2 95" xfId="189"/>
    <cellStyle name="Chuẩn 2 96" xfId="190"/>
    <cellStyle name="Chuẩn 2 97" xfId="191"/>
    <cellStyle name="Chuẩn 2 98" xfId="192"/>
    <cellStyle name="Chuẩn 2 99" xfId="193"/>
    <cellStyle name="Chuẩn 3" xfId="41"/>
    <cellStyle name="Chuẩn 3 2" xfId="194"/>
    <cellStyle name="Chuẩn 3 2 2" xfId="195"/>
    <cellStyle name="Chuẩn 3 2 3" xfId="196"/>
    <cellStyle name="Chuẩn 3 2 4" xfId="197"/>
    <cellStyle name="Chuẩn 3 2 5" xfId="198"/>
    <cellStyle name="Chuẩn 3 2 6" xfId="199"/>
    <cellStyle name="Chuẩn 3 2 7" xfId="200"/>
    <cellStyle name="Chuẩn 3 2 8" xfId="201"/>
    <cellStyle name="Chuẩn 4" xfId="202"/>
    <cellStyle name="Chuẩn 4 2" xfId="203"/>
    <cellStyle name="Chuẩn 4 3" xfId="204"/>
    <cellStyle name="Chuẩn 4 4" xfId="205"/>
    <cellStyle name="Chuẩn 4 5" xfId="206"/>
    <cellStyle name="Chuẩn 4 6" xfId="207"/>
    <cellStyle name="Chuẩn 4 7" xfId="208"/>
    <cellStyle name="Chuẩn 4 8" xfId="209"/>
    <cellStyle name="Chuẩn 5" xfId="53"/>
    <cellStyle name="Dấu phảy 2" xfId="246"/>
    <cellStyle name="Dấu phảy 2 10" xfId="247"/>
    <cellStyle name="Dấu phảy 2 11" xfId="248"/>
    <cellStyle name="Dấu phảy 2 12" xfId="249"/>
    <cellStyle name="Dấu phảy 2 13" xfId="250"/>
    <cellStyle name="Dấu phảy 2 14" xfId="251"/>
    <cellStyle name="Dấu phảy 2 2" xfId="252"/>
    <cellStyle name="Dấu phảy 2 3" xfId="253"/>
    <cellStyle name="Dấu phảy 2 4" xfId="254"/>
    <cellStyle name="Dấu phảy 2 5" xfId="255"/>
    <cellStyle name="Dấu phảy 2 6" xfId="256"/>
    <cellStyle name="Dấu phảy 2 7" xfId="257"/>
    <cellStyle name="Dấu phảy 2 8" xfId="258"/>
    <cellStyle name="Dấu phảy 2 9" xfId="259"/>
    <cellStyle name="Dấu_phảy" xfId="1" builtinId="3"/>
    <cellStyle name="Normal 10" xfId="32"/>
    <cellStyle name="Normal 10 2" xfId="260"/>
    <cellStyle name="Normal 10 3" xfId="43"/>
    <cellStyle name="Normal 11" xfId="36"/>
    <cellStyle name="Normal 12" xfId="261"/>
    <cellStyle name="Normal 12 2" xfId="262"/>
    <cellStyle name="Normal 13" xfId="15"/>
    <cellStyle name="Normal 2" xfId="16"/>
    <cellStyle name="Normal 2 10" xfId="264"/>
    <cellStyle name="Normal 2 11" xfId="45"/>
    <cellStyle name="Normal 2 12" xfId="265"/>
    <cellStyle name="Normal 2 13" xfId="266"/>
    <cellStyle name="Normal 2 14" xfId="263"/>
    <cellStyle name="Normal 2 2" xfId="17"/>
    <cellStyle name="Normal 2 3" xfId="18"/>
    <cellStyle name="Normal 2 3 2" xfId="19"/>
    <cellStyle name="Normal 2 3 3" xfId="268"/>
    <cellStyle name="Normal 2 3 4" xfId="267"/>
    <cellStyle name="Normal 2 4" xfId="20"/>
    <cellStyle name="Normal 2 4 2" xfId="270"/>
    <cellStyle name="Normal 2 4 3" xfId="269"/>
    <cellStyle name="Normal 2 5" xfId="33"/>
    <cellStyle name="Normal 2 5 2" xfId="271"/>
    <cellStyle name="Normal 2 6" xfId="272"/>
    <cellStyle name="Normal 2 7" xfId="273"/>
    <cellStyle name="Normal 2 8" xfId="274"/>
    <cellStyle name="Normal 2 8 2" xfId="275"/>
    <cellStyle name="Normal 2 9" xfId="276"/>
    <cellStyle name="Normal 3" xfId="21"/>
    <cellStyle name="Normal 3 2" xfId="22"/>
    <cellStyle name="Normal 3 2 2" xfId="278"/>
    <cellStyle name="Normal 3 2 3" xfId="279"/>
    <cellStyle name="Normal 3 2 4" xfId="277"/>
    <cellStyle name="Normal 3 3" xfId="34"/>
    <cellStyle name="Normal 3 3 2" xfId="281"/>
    <cellStyle name="Normal 3 3 3" xfId="280"/>
    <cellStyle name="Normal 3 4" xfId="282"/>
    <cellStyle name="Normal 3 5" xfId="283"/>
    <cellStyle name="Normal 3 6" xfId="284"/>
    <cellStyle name="Normal 3 7" xfId="38"/>
    <cellStyle name="Normal 4" xfId="23"/>
    <cellStyle name="Normal 4 2" xfId="286"/>
    <cellStyle name="Normal 4 3" xfId="285"/>
    <cellStyle name="Normal 5" xfId="24"/>
    <cellStyle name="Normal 5 2" xfId="287"/>
    <cellStyle name="Normal 6" xfId="25"/>
    <cellStyle name="Normal 6 2" xfId="288"/>
    <cellStyle name="Normal 6 2 2" xfId="289"/>
    <cellStyle name="Normal 6 3" xfId="290"/>
    <cellStyle name="Normal 6 3 2" xfId="291"/>
    <cellStyle name="Normal 6 4" xfId="292"/>
    <cellStyle name="Normal 6 5" xfId="293"/>
    <cellStyle name="Normal 6 6" xfId="294"/>
    <cellStyle name="Normal 6 7" xfId="39"/>
    <cellStyle name="Normal 7" xfId="26"/>
    <cellStyle name="Normal 7 2" xfId="295"/>
    <cellStyle name="Normal 7 3" xfId="47"/>
    <cellStyle name="Normal 8" xfId="27"/>
    <cellStyle name="Normal 8 2" xfId="297"/>
    <cellStyle name="Normal 8 2 2" xfId="298"/>
    <cellStyle name="Normal 8 3" xfId="299"/>
    <cellStyle name="Normal 8 3 2" xfId="300"/>
    <cellStyle name="Normal 8 4" xfId="301"/>
    <cellStyle name="Normal 8 5" xfId="302"/>
    <cellStyle name="Normal 8 6" xfId="296"/>
    <cellStyle name="Normal 9" xfId="31"/>
    <cellStyle name="Normal 9 2" xfId="304"/>
    <cellStyle name="Normal 9 3" xfId="305"/>
    <cellStyle name="Normal 9 4" xfId="303"/>
    <cellStyle name="Normal_Bieu mau (CV )" xfId="2"/>
    <cellStyle name="Percent 2" xfId="28"/>
  </cellStyles>
  <dxfs count="0"/>
  <tableStyles count="0" defaultTableStyle="TableStyleMedium9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hủ đề của Office">
  <a:themeElements>
    <a:clrScheme name="Văn phò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ăn phòng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ăn phò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Layout" topLeftCell="A2" zoomScaleNormal="85" workbookViewId="0">
      <selection activeCell="A3" sqref="A3:G3"/>
    </sheetView>
  </sheetViews>
  <sheetFormatPr defaultRowHeight="15"/>
  <cols>
    <col min="1" max="1" width="4.875" style="75" customWidth="1"/>
    <col min="2" max="2" width="36.25" style="73" customWidth="1"/>
    <col min="3" max="3" width="20.375" style="122" customWidth="1"/>
    <col min="4" max="5" width="9.625" style="122" customWidth="1"/>
    <col min="6" max="6" width="21.125" style="122" customWidth="1"/>
    <col min="7" max="7" width="24.375" style="73" customWidth="1"/>
    <col min="8" max="16384" width="9" style="73"/>
  </cols>
  <sheetData>
    <row r="1" spans="1:11" ht="18.75" customHeight="1">
      <c r="A1" s="170" t="s">
        <v>201</v>
      </c>
      <c r="B1" s="170"/>
      <c r="C1" s="170"/>
      <c r="D1" s="170"/>
      <c r="E1" s="170"/>
      <c r="F1" s="170"/>
      <c r="G1" s="170"/>
    </row>
    <row r="2" spans="1:11" ht="33" customHeight="1">
      <c r="A2" s="171" t="s">
        <v>255</v>
      </c>
      <c r="B2" s="171"/>
      <c r="C2" s="171"/>
      <c r="D2" s="171"/>
      <c r="E2" s="171"/>
      <c r="F2" s="171"/>
      <c r="G2" s="171"/>
    </row>
    <row r="3" spans="1:11" ht="19.5" customHeight="1">
      <c r="A3" s="172" t="str">
        <f>'Bieu 2'!A3:Q3</f>
        <v>(Kèm theo Nghị quyết số:     27 /NQ-HĐND ngày  19 tháng 12 năm 2023 của Hội đồng nhân dân huyện Chợ Đồn)</v>
      </c>
      <c r="B3" s="173"/>
      <c r="C3" s="173"/>
      <c r="D3" s="173"/>
      <c r="E3" s="173"/>
      <c r="F3" s="173"/>
      <c r="G3" s="173"/>
    </row>
    <row r="4" spans="1:11" ht="18.75">
      <c r="A4" s="110"/>
      <c r="B4" s="111"/>
      <c r="C4" s="112"/>
      <c r="D4" s="112"/>
      <c r="E4" s="112"/>
      <c r="F4" s="174" t="s">
        <v>16</v>
      </c>
      <c r="G4" s="174"/>
    </row>
    <row r="5" spans="1:11" ht="75" customHeight="1">
      <c r="A5" s="179" t="s">
        <v>196</v>
      </c>
      <c r="B5" s="179" t="s">
        <v>202</v>
      </c>
      <c r="C5" s="177" t="s">
        <v>239</v>
      </c>
      <c r="D5" s="175" t="s">
        <v>264</v>
      </c>
      <c r="E5" s="176"/>
      <c r="F5" s="177" t="s">
        <v>265</v>
      </c>
      <c r="G5" s="179" t="s">
        <v>1</v>
      </c>
      <c r="H5" s="84"/>
      <c r="I5" s="84"/>
      <c r="J5" s="84"/>
      <c r="K5" s="84"/>
    </row>
    <row r="6" spans="1:11" ht="27" customHeight="1">
      <c r="A6" s="180"/>
      <c r="B6" s="180"/>
      <c r="C6" s="178"/>
      <c r="D6" s="113" t="s">
        <v>140</v>
      </c>
      <c r="E6" s="113" t="s">
        <v>141</v>
      </c>
      <c r="F6" s="178"/>
      <c r="G6" s="180"/>
      <c r="H6" s="84"/>
      <c r="I6" s="84"/>
      <c r="J6" s="84"/>
      <c r="K6" s="84"/>
    </row>
    <row r="7" spans="1:11" ht="23.25" customHeight="1">
      <c r="A7" s="114"/>
      <c r="B7" s="114" t="s">
        <v>208</v>
      </c>
      <c r="C7" s="113">
        <f>C8+C12</f>
        <v>257592</v>
      </c>
      <c r="D7" s="113">
        <f>D8+D12</f>
        <v>7688.6821890000001</v>
      </c>
      <c r="E7" s="113">
        <f>E8+E12</f>
        <v>31601.763711999993</v>
      </c>
      <c r="F7" s="113">
        <f>F8+F12</f>
        <v>237062.60066600001</v>
      </c>
      <c r="G7" s="114"/>
      <c r="H7" s="84"/>
      <c r="I7" s="84"/>
      <c r="J7" s="84"/>
      <c r="K7" s="84"/>
    </row>
    <row r="8" spans="1:11" ht="24" customHeight="1">
      <c r="A8" s="114" t="s">
        <v>10</v>
      </c>
      <c r="B8" s="115" t="s">
        <v>233</v>
      </c>
      <c r="C8" s="113">
        <f>C9+C10+C11</f>
        <v>68038</v>
      </c>
      <c r="D8" s="113">
        <f>D9+D10+D11</f>
        <v>0</v>
      </c>
      <c r="E8" s="113">
        <f>E9+E10+E11</f>
        <v>0</v>
      </c>
      <c r="F8" s="113">
        <f>F9+F10+F11</f>
        <v>68038</v>
      </c>
      <c r="G8" s="81"/>
      <c r="H8" s="84"/>
      <c r="I8" s="84"/>
      <c r="J8" s="84"/>
      <c r="K8" s="84"/>
    </row>
    <row r="9" spans="1:11" ht="44.25" customHeight="1">
      <c r="A9" s="81">
        <v>1</v>
      </c>
      <c r="B9" s="82" t="s">
        <v>234</v>
      </c>
      <c r="C9" s="83">
        <v>4600</v>
      </c>
      <c r="D9" s="83">
        <v>0</v>
      </c>
      <c r="E9" s="83">
        <v>0</v>
      </c>
      <c r="F9" s="83">
        <f>C9+D9-E9</f>
        <v>4600</v>
      </c>
      <c r="G9" s="81"/>
      <c r="H9" s="84"/>
      <c r="I9" s="84"/>
      <c r="J9" s="84"/>
      <c r="K9" s="84"/>
    </row>
    <row r="10" spans="1:11" ht="21.75" customHeight="1">
      <c r="A10" s="81">
        <v>2</v>
      </c>
      <c r="B10" s="82" t="s">
        <v>203</v>
      </c>
      <c r="C10" s="83">
        <v>38986</v>
      </c>
      <c r="D10" s="83">
        <v>0</v>
      </c>
      <c r="E10" s="83">
        <v>0</v>
      </c>
      <c r="F10" s="83">
        <f t="shared" ref="F10:F11" si="0">C10+D10-E10</f>
        <v>38986</v>
      </c>
      <c r="G10" s="81"/>
      <c r="H10" s="84"/>
      <c r="I10" s="84"/>
      <c r="J10" s="84"/>
      <c r="K10" s="84"/>
    </row>
    <row r="11" spans="1:11" ht="60.75" customHeight="1">
      <c r="A11" s="81">
        <v>3</v>
      </c>
      <c r="B11" s="82" t="s">
        <v>206</v>
      </c>
      <c r="C11" s="83">
        <v>24452</v>
      </c>
      <c r="D11" s="83">
        <v>0</v>
      </c>
      <c r="E11" s="83">
        <v>0</v>
      </c>
      <c r="F11" s="83">
        <f t="shared" si="0"/>
        <v>24452</v>
      </c>
      <c r="G11" s="81"/>
      <c r="H11" s="84"/>
      <c r="I11" s="84"/>
      <c r="J11" s="84"/>
      <c r="K11" s="84"/>
    </row>
    <row r="12" spans="1:11" s="119" customFormat="1" ht="42.75" customHeight="1">
      <c r="A12" s="114" t="s">
        <v>11</v>
      </c>
      <c r="B12" s="116" t="s">
        <v>209</v>
      </c>
      <c r="C12" s="117">
        <f>SUM(C13:C14)</f>
        <v>189554</v>
      </c>
      <c r="D12" s="117">
        <f t="shared" ref="D12:F12" si="1">SUM(D13:D14)</f>
        <v>7688.6821890000001</v>
      </c>
      <c r="E12" s="117">
        <f t="shared" si="1"/>
        <v>31601.763711999993</v>
      </c>
      <c r="F12" s="117">
        <f t="shared" si="1"/>
        <v>169024.60066600001</v>
      </c>
      <c r="G12" s="114" t="s">
        <v>238</v>
      </c>
      <c r="H12" s="118"/>
      <c r="I12" s="118"/>
      <c r="J12" s="118"/>
      <c r="K12" s="118"/>
    </row>
    <row r="13" spans="1:11" ht="39" customHeight="1">
      <c r="A13" s="81">
        <v>1</v>
      </c>
      <c r="B13" s="120" t="s">
        <v>204</v>
      </c>
      <c r="C13" s="121">
        <v>104511</v>
      </c>
      <c r="D13" s="121">
        <f>'Bieu 2'!M12</f>
        <v>3383.6821890000001</v>
      </c>
      <c r="E13" s="121">
        <f>'Bieu 2'!N12</f>
        <v>3383.6821890000001</v>
      </c>
      <c r="F13" s="121">
        <f>E13+C13</f>
        <v>107894.682189</v>
      </c>
      <c r="G13" s="120"/>
      <c r="H13" s="84"/>
      <c r="I13" s="84"/>
      <c r="J13" s="84"/>
      <c r="K13" s="84"/>
    </row>
    <row r="14" spans="1:11" ht="25.5" customHeight="1">
      <c r="A14" s="81">
        <v>2</v>
      </c>
      <c r="B14" s="120" t="s">
        <v>207</v>
      </c>
      <c r="C14" s="121">
        <v>85043</v>
      </c>
      <c r="D14" s="121">
        <f>'Bieu 3'!I22</f>
        <v>4305</v>
      </c>
      <c r="E14" s="121">
        <f>'Bieu 2'!M75</f>
        <v>28218.081522999993</v>
      </c>
      <c r="F14" s="83">
        <f t="shared" ref="F14" si="2">C14+D14-E14</f>
        <v>61129.918477000007</v>
      </c>
      <c r="G14" s="81"/>
      <c r="H14" s="84"/>
      <c r="I14" s="84"/>
      <c r="J14" s="84"/>
      <c r="K14" s="84"/>
    </row>
    <row r="17" spans="7:7">
      <c r="G17" s="123"/>
    </row>
  </sheetData>
  <mergeCells count="10">
    <mergeCell ref="A1:G1"/>
    <mergeCell ref="A2:G2"/>
    <mergeCell ref="A3:G3"/>
    <mergeCell ref="F4:G4"/>
    <mergeCell ref="D5:E5"/>
    <mergeCell ref="C5:C6"/>
    <mergeCell ref="B5:B6"/>
    <mergeCell ref="A5:A6"/>
    <mergeCell ref="F5:F6"/>
    <mergeCell ref="G5:G6"/>
  </mergeCells>
  <pageMargins left="0.51181102362204722" right="0.19685039370078741" top="0.51181102362204722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zoomScale="70" zoomScaleNormal="70" zoomScalePageLayoutView="70" workbookViewId="0">
      <selection activeCell="H6" sqref="H6:J6"/>
    </sheetView>
  </sheetViews>
  <sheetFormatPr defaultRowHeight="15"/>
  <cols>
    <col min="1" max="1" width="6.125" style="52" customWidth="1"/>
    <col min="2" max="2" width="26.875" style="56" customWidth="1"/>
    <col min="3" max="3" width="13.375" style="69" customWidth="1"/>
    <col min="4" max="6" width="9" style="57"/>
    <col min="7" max="7" width="13.5" style="57" customWidth="1"/>
    <col min="8" max="8" width="9.625" style="57" customWidth="1"/>
    <col min="9" max="9" width="9" style="57"/>
    <col min="10" max="10" width="10.125" style="57" customWidth="1"/>
    <col min="11" max="11" width="9" style="57"/>
    <col min="12" max="12" width="10.625" style="57" customWidth="1"/>
    <col min="13" max="14" width="8.125" style="57" customWidth="1"/>
    <col min="15" max="15" width="11.25" style="57" customWidth="1"/>
    <col min="16" max="16" width="13.25" style="57" customWidth="1"/>
    <col min="17" max="17" width="11.625" style="57" customWidth="1"/>
    <col min="18" max="16384" width="9" style="52"/>
  </cols>
  <sheetData>
    <row r="1" spans="1:17" ht="15.75">
      <c r="A1" s="181" t="s">
        <v>229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20.25" customHeight="1">
      <c r="A2" s="182" t="s">
        <v>237</v>
      </c>
      <c r="B2" s="182"/>
      <c r="C2" s="182"/>
      <c r="D2" s="183"/>
      <c r="E2" s="183"/>
      <c r="F2" s="183"/>
      <c r="G2" s="183"/>
      <c r="H2" s="183"/>
      <c r="I2" s="183"/>
      <c r="J2" s="183"/>
      <c r="K2" s="183"/>
      <c r="L2" s="184"/>
      <c r="M2" s="184"/>
      <c r="N2" s="184"/>
      <c r="O2" s="184"/>
      <c r="P2" s="182"/>
      <c r="Q2" s="182"/>
    </row>
    <row r="3" spans="1:17" ht="23.25" customHeight="1">
      <c r="A3" s="185" t="s">
        <v>286</v>
      </c>
      <c r="B3" s="185"/>
      <c r="C3" s="185"/>
      <c r="D3" s="186"/>
      <c r="E3" s="186"/>
      <c r="F3" s="186"/>
      <c r="G3" s="186"/>
      <c r="H3" s="186"/>
      <c r="I3" s="186"/>
      <c r="J3" s="186"/>
      <c r="K3" s="186"/>
      <c r="L3" s="187"/>
      <c r="M3" s="187"/>
      <c r="N3" s="187"/>
      <c r="O3" s="187"/>
      <c r="P3" s="185"/>
      <c r="Q3" s="185"/>
    </row>
    <row r="4" spans="1:17" ht="21" customHeight="1">
      <c r="A4" s="188" t="s">
        <v>16</v>
      </c>
      <c r="B4" s="188"/>
      <c r="C4" s="188"/>
      <c r="D4" s="189"/>
      <c r="E4" s="189"/>
      <c r="F4" s="189"/>
      <c r="G4" s="189"/>
      <c r="H4" s="189"/>
      <c r="I4" s="189"/>
      <c r="J4" s="189"/>
      <c r="K4" s="189"/>
      <c r="L4" s="190"/>
      <c r="M4" s="190"/>
      <c r="N4" s="190"/>
      <c r="O4" s="190"/>
      <c r="P4" s="191"/>
      <c r="Q4" s="188"/>
    </row>
    <row r="5" spans="1:17" ht="32.25" customHeight="1">
      <c r="A5" s="192" t="s">
        <v>196</v>
      </c>
      <c r="B5" s="192" t="s">
        <v>0</v>
      </c>
      <c r="C5" s="192" t="s">
        <v>20</v>
      </c>
      <c r="D5" s="192"/>
      <c r="E5" s="192"/>
      <c r="F5" s="192"/>
      <c r="G5" s="193" t="s">
        <v>19</v>
      </c>
      <c r="H5" s="193"/>
      <c r="I5" s="193"/>
      <c r="J5" s="193"/>
      <c r="K5" s="193" t="s">
        <v>23</v>
      </c>
      <c r="L5" s="193" t="s">
        <v>212</v>
      </c>
      <c r="M5" s="196" t="s">
        <v>211</v>
      </c>
      <c r="N5" s="196"/>
      <c r="O5" s="193" t="s">
        <v>210</v>
      </c>
      <c r="P5" s="192" t="s">
        <v>24</v>
      </c>
      <c r="Q5" s="194" t="s">
        <v>1</v>
      </c>
    </row>
    <row r="6" spans="1:17" ht="18.75" customHeight="1">
      <c r="A6" s="192"/>
      <c r="B6" s="192"/>
      <c r="C6" s="194" t="s">
        <v>2</v>
      </c>
      <c r="D6" s="193" t="s">
        <v>17</v>
      </c>
      <c r="E6" s="193"/>
      <c r="F6" s="193"/>
      <c r="G6" s="193" t="s">
        <v>2</v>
      </c>
      <c r="H6" s="193" t="s">
        <v>3</v>
      </c>
      <c r="I6" s="193"/>
      <c r="J6" s="193"/>
      <c r="K6" s="193"/>
      <c r="L6" s="193"/>
      <c r="M6" s="196"/>
      <c r="N6" s="196"/>
      <c r="O6" s="193"/>
      <c r="P6" s="192"/>
      <c r="Q6" s="194"/>
    </row>
    <row r="7" spans="1:17" ht="24" customHeight="1">
      <c r="A7" s="192"/>
      <c r="B7" s="192"/>
      <c r="C7" s="194"/>
      <c r="D7" s="193" t="s">
        <v>4</v>
      </c>
      <c r="E7" s="195" t="s">
        <v>162</v>
      </c>
      <c r="F7" s="195" t="s">
        <v>26</v>
      </c>
      <c r="G7" s="193"/>
      <c r="H7" s="193" t="s">
        <v>4</v>
      </c>
      <c r="I7" s="195" t="s">
        <v>162</v>
      </c>
      <c r="J7" s="195" t="str">
        <f>F7</f>
        <v>Trong đó: ngân sách huyện</v>
      </c>
      <c r="K7" s="193"/>
      <c r="L7" s="193"/>
      <c r="M7" s="196"/>
      <c r="N7" s="196"/>
      <c r="O7" s="193"/>
      <c r="P7" s="192"/>
      <c r="Q7" s="194"/>
    </row>
    <row r="8" spans="1:17" ht="24" customHeight="1">
      <c r="A8" s="192"/>
      <c r="B8" s="192"/>
      <c r="C8" s="194"/>
      <c r="D8" s="193"/>
      <c r="E8" s="195"/>
      <c r="F8" s="195"/>
      <c r="G8" s="193"/>
      <c r="H8" s="193"/>
      <c r="I8" s="195"/>
      <c r="J8" s="195"/>
      <c r="K8" s="193"/>
      <c r="L8" s="193"/>
      <c r="M8" s="193" t="s">
        <v>141</v>
      </c>
      <c r="N8" s="193" t="s">
        <v>140</v>
      </c>
      <c r="O8" s="193"/>
      <c r="P8" s="192"/>
      <c r="Q8" s="194"/>
    </row>
    <row r="9" spans="1:17" ht="45" customHeight="1">
      <c r="A9" s="192"/>
      <c r="B9" s="192"/>
      <c r="C9" s="194"/>
      <c r="D9" s="193"/>
      <c r="E9" s="195"/>
      <c r="F9" s="195"/>
      <c r="G9" s="193"/>
      <c r="H9" s="193"/>
      <c r="I9" s="195"/>
      <c r="J9" s="195"/>
      <c r="K9" s="193"/>
      <c r="L9" s="193"/>
      <c r="M9" s="193"/>
      <c r="N9" s="193"/>
      <c r="O9" s="193"/>
      <c r="P9" s="192"/>
      <c r="Q9" s="194"/>
    </row>
    <row r="10" spans="1:17" s="80" customFormat="1" ht="25.5" customHeight="1">
      <c r="A10" s="61">
        <v>1</v>
      </c>
      <c r="B10" s="61">
        <v>2</v>
      </c>
      <c r="C10" s="61">
        <v>3</v>
      </c>
      <c r="D10" s="62" t="s">
        <v>131</v>
      </c>
      <c r="E10" s="61">
        <v>5</v>
      </c>
      <c r="F10" s="61">
        <v>6</v>
      </c>
      <c r="G10" s="61">
        <v>7</v>
      </c>
      <c r="H10" s="62" t="s">
        <v>132</v>
      </c>
      <c r="I10" s="61">
        <v>9</v>
      </c>
      <c r="J10" s="61">
        <v>10</v>
      </c>
      <c r="K10" s="61">
        <v>11</v>
      </c>
      <c r="L10" s="61">
        <v>12</v>
      </c>
      <c r="M10" s="59" t="s">
        <v>221</v>
      </c>
      <c r="N10" s="86">
        <v>14</v>
      </c>
      <c r="O10" s="59" t="s">
        <v>220</v>
      </c>
      <c r="P10" s="61">
        <v>16</v>
      </c>
      <c r="Q10" s="61">
        <v>17</v>
      </c>
    </row>
    <row r="11" spans="1:17" ht="30.75" customHeight="1">
      <c r="A11" s="3"/>
      <c r="B11" s="51" t="s">
        <v>163</v>
      </c>
      <c r="C11" s="3"/>
      <c r="D11" s="11">
        <f t="shared" ref="D11:O11" si="0">D12+D75</f>
        <v>262772.25109999999</v>
      </c>
      <c r="E11" s="11">
        <f t="shared" si="0"/>
        <v>45650</v>
      </c>
      <c r="F11" s="11">
        <f t="shared" si="0"/>
        <v>216477.25109999999</v>
      </c>
      <c r="G11" s="11">
        <f t="shared" si="0"/>
        <v>0</v>
      </c>
      <c r="H11" s="11">
        <f t="shared" si="0"/>
        <v>47592.645643999997</v>
      </c>
      <c r="I11" s="11">
        <f t="shared" si="0"/>
        <v>12751.135076999999</v>
      </c>
      <c r="J11" s="11">
        <f t="shared" si="0"/>
        <v>34841.510567000005</v>
      </c>
      <c r="K11" s="11">
        <f t="shared" si="0"/>
        <v>14433.852548999999</v>
      </c>
      <c r="L11" s="11">
        <f t="shared" si="0"/>
        <v>189554.081523</v>
      </c>
      <c r="M11" s="11">
        <f t="shared" si="0"/>
        <v>31601.763711999993</v>
      </c>
      <c r="N11" s="11">
        <f t="shared" si="0"/>
        <v>7688.6821890000001</v>
      </c>
      <c r="O11" s="11">
        <f t="shared" si="0"/>
        <v>165641</v>
      </c>
      <c r="P11" s="3"/>
      <c r="Q11" s="34"/>
    </row>
    <row r="12" spans="1:17" ht="52.5" customHeight="1">
      <c r="A12" s="3" t="s">
        <v>15</v>
      </c>
      <c r="B12" s="51" t="s">
        <v>152</v>
      </c>
      <c r="C12" s="3"/>
      <c r="D12" s="11">
        <f>D13+D14+D17+D20+D68</f>
        <v>169998.36162700001</v>
      </c>
      <c r="E12" s="11">
        <f t="shared" ref="E12:O12" si="1">E13+E14+E17+E20+E68</f>
        <v>35650</v>
      </c>
      <c r="F12" s="11">
        <f t="shared" si="1"/>
        <v>134348.36162700001</v>
      </c>
      <c r="G12" s="11">
        <f t="shared" si="1"/>
        <v>0</v>
      </c>
      <c r="H12" s="11">
        <f t="shared" si="1"/>
        <v>38586.695079999998</v>
      </c>
      <c r="I12" s="11">
        <f t="shared" si="1"/>
        <v>12106.135076999999</v>
      </c>
      <c r="J12" s="11">
        <f t="shared" si="1"/>
        <v>26480.560003000002</v>
      </c>
      <c r="K12" s="11">
        <f t="shared" si="1"/>
        <v>11553.852548999999</v>
      </c>
      <c r="L12" s="11">
        <f t="shared" si="1"/>
        <v>104511</v>
      </c>
      <c r="M12" s="11">
        <f t="shared" si="1"/>
        <v>3383.6821890000001</v>
      </c>
      <c r="N12" s="11">
        <f t="shared" si="1"/>
        <v>3383.6821890000001</v>
      </c>
      <c r="O12" s="11">
        <f t="shared" si="1"/>
        <v>104511</v>
      </c>
      <c r="P12" s="3"/>
      <c r="Q12" s="34"/>
    </row>
    <row r="13" spans="1:17" ht="38.25" customHeight="1">
      <c r="A13" s="139" t="s">
        <v>10</v>
      </c>
      <c r="B13" s="10" t="s">
        <v>21</v>
      </c>
      <c r="C13" s="3"/>
      <c r="D13" s="11"/>
      <c r="E13" s="11"/>
      <c r="F13" s="11"/>
      <c r="G13" s="11"/>
      <c r="H13" s="11"/>
      <c r="I13" s="11"/>
      <c r="J13" s="11"/>
      <c r="K13" s="11"/>
      <c r="L13" s="20">
        <v>3383.6821890000001</v>
      </c>
      <c r="M13" s="11">
        <f>'Bieu 3'!H13</f>
        <v>3383.6821890000001</v>
      </c>
      <c r="N13" s="11">
        <v>0</v>
      </c>
      <c r="O13" s="71">
        <f>L13-M13+N13</f>
        <v>0</v>
      </c>
      <c r="P13" s="139"/>
      <c r="Q13" s="33"/>
    </row>
    <row r="14" spans="1:17" ht="32.25" customHeight="1">
      <c r="A14" s="139" t="s">
        <v>11</v>
      </c>
      <c r="B14" s="10" t="s">
        <v>153</v>
      </c>
      <c r="C14" s="3"/>
      <c r="D14" s="11">
        <f>SUM(D16)</f>
        <v>5316</v>
      </c>
      <c r="E14" s="11">
        <f t="shared" ref="E14:F14" si="2">SUM(E16)</f>
        <v>4750</v>
      </c>
      <c r="F14" s="11">
        <f t="shared" si="2"/>
        <v>566</v>
      </c>
      <c r="G14" s="11"/>
      <c r="H14" s="11">
        <f>SUM(H16)</f>
        <v>4916.8320999999996</v>
      </c>
      <c r="I14" s="11">
        <f t="shared" ref="I14:K14" si="3">SUM(I16)</f>
        <v>4750</v>
      </c>
      <c r="J14" s="11">
        <f t="shared" si="3"/>
        <v>166.8321</v>
      </c>
      <c r="K14" s="11">
        <f t="shared" si="3"/>
        <v>4750</v>
      </c>
      <c r="L14" s="11">
        <v>27</v>
      </c>
      <c r="M14" s="11">
        <f t="shared" ref="M14:N14" si="4">SUM(M16)</f>
        <v>0</v>
      </c>
      <c r="N14" s="11">
        <f t="shared" si="4"/>
        <v>0</v>
      </c>
      <c r="O14" s="71">
        <f t="shared" ref="O14:O82" si="5">L14-M14+N14</f>
        <v>27</v>
      </c>
      <c r="P14" s="3"/>
      <c r="Q14" s="34"/>
    </row>
    <row r="15" spans="1:17" ht="39" customHeight="1">
      <c r="A15" s="4"/>
      <c r="B15" s="12" t="s">
        <v>9</v>
      </c>
      <c r="C15" s="4"/>
      <c r="D15" s="13"/>
      <c r="E15" s="13"/>
      <c r="F15" s="13"/>
      <c r="G15" s="13"/>
      <c r="H15" s="13"/>
      <c r="I15" s="13"/>
      <c r="J15" s="13"/>
      <c r="K15" s="13"/>
      <c r="L15" s="16">
        <v>0</v>
      </c>
      <c r="M15" s="13"/>
      <c r="N15" s="13"/>
      <c r="O15" s="16">
        <f t="shared" si="5"/>
        <v>0</v>
      </c>
      <c r="P15" s="5"/>
      <c r="Q15" s="35"/>
    </row>
    <row r="16" spans="1:17" ht="54.75" customHeight="1">
      <c r="A16" s="14">
        <v>1</v>
      </c>
      <c r="B16" s="15" t="s">
        <v>25</v>
      </c>
      <c r="C16" s="6" t="s">
        <v>45</v>
      </c>
      <c r="D16" s="16">
        <f>SUM(E16:F16)</f>
        <v>5316</v>
      </c>
      <c r="E16" s="16">
        <v>4750</v>
      </c>
      <c r="F16" s="16">
        <v>566</v>
      </c>
      <c r="G16" s="16" t="s">
        <v>128</v>
      </c>
      <c r="H16" s="16">
        <f>SUM(I16:J16)</f>
        <v>4916.8320999999996</v>
      </c>
      <c r="I16" s="16">
        <v>4750</v>
      </c>
      <c r="J16" s="16">
        <v>166.8321</v>
      </c>
      <c r="K16" s="16">
        <v>4750</v>
      </c>
      <c r="L16" s="16">
        <v>27</v>
      </c>
      <c r="M16" s="16"/>
      <c r="N16" s="16"/>
      <c r="O16" s="16">
        <f t="shared" si="5"/>
        <v>27</v>
      </c>
      <c r="P16" s="2" t="s">
        <v>27</v>
      </c>
      <c r="Q16" s="9"/>
    </row>
    <row r="17" spans="1:17" ht="32.25" customHeight="1">
      <c r="A17" s="17" t="s">
        <v>12</v>
      </c>
      <c r="B17" s="10" t="s">
        <v>47</v>
      </c>
      <c r="C17" s="64"/>
      <c r="D17" s="20">
        <f>D19</f>
        <v>9500</v>
      </c>
      <c r="E17" s="20">
        <f t="shared" ref="E17:F17" si="6">E19</f>
        <v>0</v>
      </c>
      <c r="F17" s="20">
        <f t="shared" si="6"/>
        <v>9500</v>
      </c>
      <c r="G17" s="20"/>
      <c r="H17" s="20"/>
      <c r="I17" s="20"/>
      <c r="J17" s="20"/>
      <c r="K17" s="20">
        <f>SUM(K19)</f>
        <v>6803.8525489999993</v>
      </c>
      <c r="L17" s="20">
        <v>1985.3675380000004</v>
      </c>
      <c r="M17" s="20">
        <f t="shared" ref="M17:N17" si="7">SUM(M19)</f>
        <v>0</v>
      </c>
      <c r="N17" s="20">
        <f t="shared" si="7"/>
        <v>0</v>
      </c>
      <c r="O17" s="71">
        <f t="shared" si="5"/>
        <v>1985.3675380000004</v>
      </c>
      <c r="P17" s="139"/>
      <c r="Q17" s="34"/>
    </row>
    <row r="18" spans="1:17" ht="21.75" customHeight="1">
      <c r="A18" s="4"/>
      <c r="B18" s="27" t="s">
        <v>7</v>
      </c>
      <c r="C18" s="65"/>
      <c r="D18" s="13"/>
      <c r="E18" s="13"/>
      <c r="F18" s="13"/>
      <c r="G18" s="13"/>
      <c r="H18" s="13"/>
      <c r="I18" s="13"/>
      <c r="J18" s="13"/>
      <c r="K18" s="13"/>
      <c r="L18" s="16">
        <v>0</v>
      </c>
      <c r="M18" s="13"/>
      <c r="N18" s="13"/>
      <c r="O18" s="16">
        <f t="shared" si="5"/>
        <v>0</v>
      </c>
      <c r="P18" s="18"/>
      <c r="Q18" s="35"/>
    </row>
    <row r="19" spans="1:17" ht="85.5" customHeight="1">
      <c r="A19" s="14">
        <v>1</v>
      </c>
      <c r="B19" s="15" t="s">
        <v>28</v>
      </c>
      <c r="C19" s="66" t="s">
        <v>44</v>
      </c>
      <c r="D19" s="16">
        <f t="shared" ref="D19" si="8">SUM(E19:F19)</f>
        <v>9500</v>
      </c>
      <c r="E19" s="16">
        <v>0</v>
      </c>
      <c r="F19" s="7">
        <v>9500</v>
      </c>
      <c r="G19" s="16" t="s">
        <v>177</v>
      </c>
      <c r="H19" s="16">
        <v>8789.2200869999997</v>
      </c>
      <c r="I19" s="16"/>
      <c r="J19" s="16">
        <v>8789.2200869999997</v>
      </c>
      <c r="K19" s="16">
        <v>6803.8525489999993</v>
      </c>
      <c r="L19" s="43">
        <v>1985.3675380000004</v>
      </c>
      <c r="M19" s="16"/>
      <c r="N19" s="16"/>
      <c r="O19" s="16">
        <f t="shared" si="5"/>
        <v>1985.3675380000004</v>
      </c>
      <c r="P19" s="7" t="str">
        <f>P16</f>
        <v>Ban QLDA ĐTXD huyện</v>
      </c>
      <c r="Q19" s="2"/>
    </row>
    <row r="20" spans="1:17" ht="32.25" customHeight="1">
      <c r="A20" s="17" t="s">
        <v>13</v>
      </c>
      <c r="B20" s="19" t="s">
        <v>48</v>
      </c>
      <c r="C20" s="64"/>
      <c r="D20" s="20">
        <f>D21+D25+D51+D64+D66</f>
        <v>137185.974961</v>
      </c>
      <c r="E20" s="20">
        <f t="shared" ref="E20:O20" si="9">E21+E25+E51+E64+E66</f>
        <v>30900</v>
      </c>
      <c r="F20" s="20">
        <f t="shared" si="9"/>
        <v>106285.974961</v>
      </c>
      <c r="G20" s="20">
        <f t="shared" si="9"/>
        <v>0</v>
      </c>
      <c r="H20" s="20">
        <f t="shared" si="9"/>
        <v>33669.862979999998</v>
      </c>
      <c r="I20" s="20">
        <f t="shared" si="9"/>
        <v>7356.1350769999999</v>
      </c>
      <c r="J20" s="20">
        <f t="shared" si="9"/>
        <v>26313.727903000003</v>
      </c>
      <c r="K20" s="20">
        <f t="shared" si="9"/>
        <v>0</v>
      </c>
      <c r="L20" s="20">
        <f t="shared" si="9"/>
        <v>99114.950272999995</v>
      </c>
      <c r="M20" s="20">
        <f t="shared" si="9"/>
        <v>0</v>
      </c>
      <c r="N20" s="20">
        <f t="shared" si="9"/>
        <v>1000</v>
      </c>
      <c r="O20" s="20">
        <f t="shared" si="9"/>
        <v>100114.95027299999</v>
      </c>
      <c r="P20" s="139"/>
      <c r="Q20" s="34"/>
    </row>
    <row r="21" spans="1:17" ht="38.25" customHeight="1">
      <c r="A21" s="21"/>
      <c r="B21" s="22" t="s">
        <v>9</v>
      </c>
      <c r="C21" s="67"/>
      <c r="D21" s="25">
        <f>SUM(D22:D24)</f>
        <v>19485</v>
      </c>
      <c r="E21" s="25">
        <f t="shared" ref="E21:O21" si="10">SUM(E22:E24)</f>
        <v>1400</v>
      </c>
      <c r="F21" s="25">
        <f t="shared" si="10"/>
        <v>18085</v>
      </c>
      <c r="G21" s="25">
        <f t="shared" si="10"/>
        <v>0</v>
      </c>
      <c r="H21" s="25">
        <f t="shared" si="10"/>
        <v>0</v>
      </c>
      <c r="I21" s="25">
        <f t="shared" si="10"/>
        <v>0</v>
      </c>
      <c r="J21" s="25">
        <f t="shared" si="10"/>
        <v>0</v>
      </c>
      <c r="K21" s="25">
        <f t="shared" si="10"/>
        <v>0</v>
      </c>
      <c r="L21" s="25">
        <f t="shared" si="10"/>
        <v>18085</v>
      </c>
      <c r="M21" s="25">
        <f t="shared" si="10"/>
        <v>0</v>
      </c>
      <c r="N21" s="25">
        <f t="shared" si="10"/>
        <v>0</v>
      </c>
      <c r="O21" s="25">
        <f t="shared" si="10"/>
        <v>18085</v>
      </c>
      <c r="P21" s="23"/>
      <c r="Q21" s="36"/>
    </row>
    <row r="22" spans="1:17" ht="57.75" customHeight="1">
      <c r="A22" s="14">
        <v>1</v>
      </c>
      <c r="B22" s="15" t="s">
        <v>142</v>
      </c>
      <c r="C22" s="14" t="s">
        <v>158</v>
      </c>
      <c r="D22" s="16">
        <f t="shared" ref="D22:D34" si="11">SUM(E22:F22)</f>
        <v>10485</v>
      </c>
      <c r="E22" s="16">
        <v>0</v>
      </c>
      <c r="F22" s="16">
        <v>10485</v>
      </c>
      <c r="G22" s="16"/>
      <c r="H22" s="16"/>
      <c r="I22" s="16"/>
      <c r="J22" s="16"/>
      <c r="K22" s="16"/>
      <c r="L22" s="16">
        <v>10485</v>
      </c>
      <c r="M22" s="16"/>
      <c r="N22" s="16"/>
      <c r="O22" s="16">
        <f t="shared" si="5"/>
        <v>10485</v>
      </c>
      <c r="P22" s="7" t="str">
        <f>P16</f>
        <v>Ban QLDA ĐTXD huyện</v>
      </c>
      <c r="Q22" s="9"/>
    </row>
    <row r="23" spans="1:17" s="58" customFormat="1" ht="50.25" customHeight="1">
      <c r="A23" s="14">
        <v>2</v>
      </c>
      <c r="B23" s="15" t="s">
        <v>213</v>
      </c>
      <c r="C23" s="14" t="s">
        <v>161</v>
      </c>
      <c r="D23" s="16">
        <f t="shared" si="11"/>
        <v>4000</v>
      </c>
      <c r="E23" s="16">
        <v>1400</v>
      </c>
      <c r="F23" s="16">
        <v>2600</v>
      </c>
      <c r="G23" s="16"/>
      <c r="H23" s="16"/>
      <c r="I23" s="16"/>
      <c r="J23" s="16"/>
      <c r="K23" s="16"/>
      <c r="L23" s="16">
        <v>2600</v>
      </c>
      <c r="M23" s="16"/>
      <c r="N23" s="16"/>
      <c r="O23" s="16">
        <f t="shared" si="5"/>
        <v>2600</v>
      </c>
      <c r="P23" s="7" t="s">
        <v>27</v>
      </c>
      <c r="Q23" s="2"/>
    </row>
    <row r="24" spans="1:17" s="58" customFormat="1" ht="57.75" customHeight="1">
      <c r="A24" s="14">
        <v>3</v>
      </c>
      <c r="B24" s="70" t="s">
        <v>195</v>
      </c>
      <c r="C24" s="2" t="s">
        <v>197</v>
      </c>
      <c r="D24" s="16">
        <f t="shared" si="11"/>
        <v>5000</v>
      </c>
      <c r="E24" s="16">
        <v>0</v>
      </c>
      <c r="F24" s="16">
        <v>5000</v>
      </c>
      <c r="G24" s="16"/>
      <c r="H24" s="16"/>
      <c r="I24" s="16"/>
      <c r="J24" s="16"/>
      <c r="K24" s="16">
        <v>0</v>
      </c>
      <c r="L24" s="16">
        <v>5000</v>
      </c>
      <c r="M24" s="16">
        <v>0</v>
      </c>
      <c r="N24" s="16">
        <v>0</v>
      </c>
      <c r="O24" s="16">
        <f t="shared" si="5"/>
        <v>5000</v>
      </c>
      <c r="P24" s="7" t="s">
        <v>27</v>
      </c>
      <c r="Q24" s="2"/>
    </row>
    <row r="25" spans="1:17" ht="32.25" customHeight="1">
      <c r="A25" s="21"/>
      <c r="B25" s="22" t="s">
        <v>134</v>
      </c>
      <c r="C25" s="21"/>
      <c r="D25" s="25">
        <f>D26+D37+D39+D47+D49</f>
        <v>35941.926770999999</v>
      </c>
      <c r="E25" s="25">
        <f t="shared" ref="E25:O25" si="12">E26+E37+E39+E47+E49</f>
        <v>2500</v>
      </c>
      <c r="F25" s="25">
        <f t="shared" si="12"/>
        <v>33441.926770999999</v>
      </c>
      <c r="G25" s="25">
        <f t="shared" si="12"/>
        <v>0</v>
      </c>
      <c r="H25" s="25">
        <f t="shared" si="12"/>
        <v>24440.423555000001</v>
      </c>
      <c r="I25" s="25">
        <f t="shared" si="12"/>
        <v>2356.1350769999999</v>
      </c>
      <c r="J25" s="25">
        <f t="shared" si="12"/>
        <v>22084.288478000002</v>
      </c>
      <c r="K25" s="25">
        <f t="shared" si="12"/>
        <v>0</v>
      </c>
      <c r="L25" s="25">
        <f t="shared" si="12"/>
        <v>32445.703933999997</v>
      </c>
      <c r="M25" s="25">
        <f t="shared" si="12"/>
        <v>0</v>
      </c>
      <c r="N25" s="25">
        <f t="shared" si="12"/>
        <v>0</v>
      </c>
      <c r="O25" s="25">
        <f t="shared" si="12"/>
        <v>32445.703933999997</v>
      </c>
      <c r="P25" s="24"/>
      <c r="Q25" s="36"/>
    </row>
    <row r="26" spans="1:17" ht="32.25" customHeight="1">
      <c r="A26" s="17"/>
      <c r="B26" s="50" t="s">
        <v>6</v>
      </c>
      <c r="C26" s="17"/>
      <c r="D26" s="13">
        <f>D27+D28+D29+D30+D31+D32+D33+D34+D35+D36</f>
        <v>22072.562088999995</v>
      </c>
      <c r="E26" s="13">
        <f t="shared" ref="E26:O26" si="13">E27+E28+E29+E30+E31+E32+E33+E34+E35+E36</f>
        <v>1500</v>
      </c>
      <c r="F26" s="13">
        <f t="shared" si="13"/>
        <v>20572.562088999995</v>
      </c>
      <c r="G26" s="13"/>
      <c r="H26" s="13">
        <f t="shared" si="13"/>
        <v>18434.34159</v>
      </c>
      <c r="I26" s="13">
        <f t="shared" si="13"/>
        <v>1500</v>
      </c>
      <c r="J26" s="13">
        <f t="shared" si="13"/>
        <v>16934.34159</v>
      </c>
      <c r="K26" s="13">
        <f t="shared" si="13"/>
        <v>0</v>
      </c>
      <c r="L26" s="13">
        <f t="shared" si="13"/>
        <v>20295.757045999999</v>
      </c>
      <c r="M26" s="13">
        <f t="shared" si="13"/>
        <v>0</v>
      </c>
      <c r="N26" s="13">
        <f t="shared" si="13"/>
        <v>0</v>
      </c>
      <c r="O26" s="13">
        <f t="shared" si="13"/>
        <v>20295.757045999999</v>
      </c>
      <c r="P26" s="3"/>
      <c r="Q26" s="34"/>
    </row>
    <row r="27" spans="1:17" ht="68.25" customHeight="1">
      <c r="A27" s="14">
        <v>3</v>
      </c>
      <c r="B27" s="15" t="s">
        <v>29</v>
      </c>
      <c r="C27" s="16" t="s">
        <v>37</v>
      </c>
      <c r="D27" s="16">
        <f t="shared" si="11"/>
        <v>6539.2803299999996</v>
      </c>
      <c r="E27" s="16"/>
      <c r="F27" s="16">
        <v>6539.2803299999996</v>
      </c>
      <c r="G27" s="16" t="s">
        <v>214</v>
      </c>
      <c r="H27" s="16">
        <f>I27+J27</f>
        <v>6351.2414369999997</v>
      </c>
      <c r="I27" s="16">
        <v>0</v>
      </c>
      <c r="J27" s="16">
        <v>6351.2414369999997</v>
      </c>
      <c r="K27" s="16"/>
      <c r="L27" s="16">
        <v>6351.2414369999997</v>
      </c>
      <c r="M27" s="16">
        <f>L27-J27</f>
        <v>0</v>
      </c>
      <c r="N27" s="16"/>
      <c r="O27" s="16">
        <f t="shared" si="5"/>
        <v>6351.2414369999997</v>
      </c>
      <c r="P27" s="7" t="s">
        <v>27</v>
      </c>
      <c r="Q27" s="61"/>
    </row>
    <row r="28" spans="1:17" ht="70.5" customHeight="1">
      <c r="A28" s="14">
        <v>4</v>
      </c>
      <c r="B28" s="15" t="s">
        <v>30</v>
      </c>
      <c r="C28" s="16" t="s">
        <v>38</v>
      </c>
      <c r="D28" s="16">
        <f t="shared" si="11"/>
        <v>2094.5328439999998</v>
      </c>
      <c r="E28" s="16"/>
      <c r="F28" s="16">
        <v>2094.5328439999998</v>
      </c>
      <c r="G28" s="16" t="s">
        <v>173</v>
      </c>
      <c r="H28" s="16">
        <f>J28</f>
        <v>1478.0075770000001</v>
      </c>
      <c r="I28" s="16"/>
      <c r="J28" s="16">
        <v>1478.0075770000001</v>
      </c>
      <c r="K28" s="16"/>
      <c r="L28" s="16">
        <v>1478.0075770000001</v>
      </c>
      <c r="M28" s="16"/>
      <c r="N28" s="16"/>
      <c r="O28" s="16">
        <f t="shared" si="5"/>
        <v>1478.0075770000001</v>
      </c>
      <c r="P28" s="7" t="s">
        <v>27</v>
      </c>
      <c r="Q28" s="62"/>
    </row>
    <row r="29" spans="1:17" ht="68.25" customHeight="1">
      <c r="A29" s="14">
        <v>5</v>
      </c>
      <c r="B29" s="26" t="s">
        <v>31</v>
      </c>
      <c r="C29" s="16" t="s">
        <v>115</v>
      </c>
      <c r="D29" s="16">
        <f t="shared" si="11"/>
        <v>829.21813499999996</v>
      </c>
      <c r="E29" s="16"/>
      <c r="F29" s="16">
        <v>829.21813499999996</v>
      </c>
      <c r="G29" s="16" t="s">
        <v>175</v>
      </c>
      <c r="H29" s="16">
        <v>753.75390300000004</v>
      </c>
      <c r="I29" s="16"/>
      <c r="J29" s="16">
        <v>753.75390300000004</v>
      </c>
      <c r="K29" s="16"/>
      <c r="L29" s="16">
        <v>753.75390300000004</v>
      </c>
      <c r="M29" s="16"/>
      <c r="N29" s="16"/>
      <c r="O29" s="16">
        <f t="shared" si="5"/>
        <v>753.75390300000004</v>
      </c>
      <c r="P29" s="7" t="s">
        <v>27</v>
      </c>
      <c r="Q29" s="62"/>
    </row>
    <row r="30" spans="1:17" ht="73.5" customHeight="1">
      <c r="A30" s="14">
        <v>6</v>
      </c>
      <c r="B30" s="26" t="s">
        <v>32</v>
      </c>
      <c r="C30" s="16" t="s">
        <v>39</v>
      </c>
      <c r="D30" s="16">
        <f t="shared" si="11"/>
        <v>1508.095525</v>
      </c>
      <c r="E30" s="16"/>
      <c r="F30" s="16">
        <v>1508.095525</v>
      </c>
      <c r="G30" s="16" t="s">
        <v>170</v>
      </c>
      <c r="H30" s="16">
        <v>1458.7225000000001</v>
      </c>
      <c r="I30" s="20"/>
      <c r="J30" s="16">
        <v>1458.7225000000001</v>
      </c>
      <c r="K30" s="20"/>
      <c r="L30" s="16">
        <v>1458.7225000000001</v>
      </c>
      <c r="M30" s="16"/>
      <c r="N30" s="16"/>
      <c r="O30" s="16">
        <f t="shared" si="5"/>
        <v>1458.7225000000001</v>
      </c>
      <c r="P30" s="7" t="s">
        <v>27</v>
      </c>
      <c r="Q30" s="61"/>
    </row>
    <row r="31" spans="1:17" ht="72.75" customHeight="1">
      <c r="A31" s="14">
        <v>7</v>
      </c>
      <c r="B31" s="26" t="s">
        <v>33</v>
      </c>
      <c r="C31" s="16" t="s">
        <v>40</v>
      </c>
      <c r="D31" s="16">
        <f t="shared" si="11"/>
        <v>1236.1450500000001</v>
      </c>
      <c r="E31" s="20"/>
      <c r="F31" s="16">
        <v>1236.1450500000001</v>
      </c>
      <c r="G31" s="41" t="s">
        <v>216</v>
      </c>
      <c r="H31" s="44">
        <v>1139.0640000000001</v>
      </c>
      <c r="I31" s="20"/>
      <c r="J31" s="44">
        <v>1139.0640000000001</v>
      </c>
      <c r="K31" s="20"/>
      <c r="L31" s="16">
        <v>1139.0640000000001</v>
      </c>
      <c r="M31" s="16"/>
      <c r="N31" s="16"/>
      <c r="O31" s="16">
        <f t="shared" si="5"/>
        <v>1139.0640000000001</v>
      </c>
      <c r="P31" s="7" t="s">
        <v>27</v>
      </c>
      <c r="Q31" s="61"/>
    </row>
    <row r="32" spans="1:17" ht="57" customHeight="1">
      <c r="A32" s="14">
        <v>8</v>
      </c>
      <c r="B32" s="26" t="s">
        <v>34</v>
      </c>
      <c r="C32" s="16" t="s">
        <v>116</v>
      </c>
      <c r="D32" s="16">
        <f t="shared" si="11"/>
        <v>1078.357219</v>
      </c>
      <c r="E32" s="20"/>
      <c r="F32" s="16">
        <v>1078.357219</v>
      </c>
      <c r="G32" s="16" t="s">
        <v>176</v>
      </c>
      <c r="H32" s="16">
        <v>950.00317299999995</v>
      </c>
      <c r="I32" s="20"/>
      <c r="J32" s="16">
        <v>950.00317299999995</v>
      </c>
      <c r="K32" s="20"/>
      <c r="L32" s="16">
        <v>950.00317299999995</v>
      </c>
      <c r="M32" s="16"/>
      <c r="N32" s="16"/>
      <c r="O32" s="16">
        <f t="shared" si="5"/>
        <v>950.00317299999995</v>
      </c>
      <c r="P32" s="7" t="s">
        <v>27</v>
      </c>
      <c r="Q32" s="61"/>
    </row>
    <row r="33" spans="1:17" ht="62.25" customHeight="1">
      <c r="A33" s="14">
        <v>9</v>
      </c>
      <c r="B33" s="26" t="s">
        <v>35</v>
      </c>
      <c r="C33" s="30" t="s">
        <v>114</v>
      </c>
      <c r="D33" s="16">
        <f t="shared" si="11"/>
        <v>4925.5175300000001</v>
      </c>
      <c r="E33" s="16">
        <v>1500</v>
      </c>
      <c r="F33" s="16">
        <v>3425.5175300000001</v>
      </c>
      <c r="G33" s="16" t="s">
        <v>168</v>
      </c>
      <c r="H33" s="16">
        <f>I33+J33</f>
        <v>4717.8270000000002</v>
      </c>
      <c r="I33" s="16">
        <v>1500</v>
      </c>
      <c r="J33" s="16">
        <v>3217.8270000000002</v>
      </c>
      <c r="K33" s="16"/>
      <c r="L33" s="16">
        <v>3217.8270000000002</v>
      </c>
      <c r="M33" s="16"/>
      <c r="N33" s="16"/>
      <c r="O33" s="16">
        <f t="shared" si="5"/>
        <v>3217.8270000000002</v>
      </c>
      <c r="P33" s="7" t="s">
        <v>27</v>
      </c>
      <c r="Q33" s="61"/>
    </row>
    <row r="34" spans="1:17" ht="71.25" customHeight="1">
      <c r="A34" s="14">
        <v>10</v>
      </c>
      <c r="B34" s="26" t="s">
        <v>36</v>
      </c>
      <c r="C34" s="14" t="s">
        <v>46</v>
      </c>
      <c r="D34" s="16">
        <f t="shared" si="11"/>
        <v>1675.4154559999999</v>
      </c>
      <c r="E34" s="16">
        <v>0</v>
      </c>
      <c r="F34" s="16">
        <v>1675.4154559999999</v>
      </c>
      <c r="G34" s="14" t="s">
        <v>215</v>
      </c>
      <c r="H34" s="16">
        <v>1585.722</v>
      </c>
      <c r="I34" s="16"/>
      <c r="J34" s="16">
        <v>1585.722</v>
      </c>
      <c r="K34" s="16"/>
      <c r="L34" s="16">
        <v>1586.1374559999999</v>
      </c>
      <c r="M34" s="16"/>
      <c r="N34" s="16"/>
      <c r="O34" s="16">
        <f t="shared" si="5"/>
        <v>1586.1374559999999</v>
      </c>
      <c r="P34" s="7" t="s">
        <v>27</v>
      </c>
      <c r="Q34" s="61"/>
    </row>
    <row r="35" spans="1:17" ht="63" customHeight="1">
      <c r="A35" s="14">
        <v>11</v>
      </c>
      <c r="B35" s="26" t="s">
        <v>151</v>
      </c>
      <c r="C35" s="2" t="s">
        <v>136</v>
      </c>
      <c r="D35" s="16">
        <v>0</v>
      </c>
      <c r="E35" s="16">
        <v>0</v>
      </c>
      <c r="F35" s="16">
        <v>0</v>
      </c>
      <c r="G35" s="16"/>
      <c r="H35" s="16"/>
      <c r="I35" s="16"/>
      <c r="J35" s="16"/>
      <c r="K35" s="16"/>
      <c r="L35" s="16">
        <v>1175</v>
      </c>
      <c r="M35" s="16"/>
      <c r="N35" s="16"/>
      <c r="O35" s="16">
        <f t="shared" si="5"/>
        <v>1175</v>
      </c>
      <c r="P35" s="7" t="s">
        <v>27</v>
      </c>
      <c r="Q35" s="61"/>
    </row>
    <row r="36" spans="1:17" ht="117.75" customHeight="1">
      <c r="A36" s="14">
        <v>12</v>
      </c>
      <c r="B36" s="26" t="s">
        <v>100</v>
      </c>
      <c r="C36" s="2" t="s">
        <v>251</v>
      </c>
      <c r="D36" s="16">
        <f t="shared" ref="D36" si="14">E36+F36</f>
        <v>2186</v>
      </c>
      <c r="E36" s="16"/>
      <c r="F36" s="16">
        <v>2186</v>
      </c>
      <c r="G36" s="16"/>
      <c r="H36" s="16"/>
      <c r="I36" s="16"/>
      <c r="J36" s="16"/>
      <c r="K36" s="16"/>
      <c r="L36" s="16">
        <v>2186</v>
      </c>
      <c r="M36" s="16"/>
      <c r="N36" s="16"/>
      <c r="O36" s="16">
        <f t="shared" si="5"/>
        <v>2186</v>
      </c>
      <c r="P36" s="7" t="s">
        <v>27</v>
      </c>
      <c r="Q36" s="62"/>
    </row>
    <row r="37" spans="1:17" ht="28.5" customHeight="1">
      <c r="A37" s="4"/>
      <c r="B37" s="27" t="s">
        <v>7</v>
      </c>
      <c r="C37" s="5"/>
      <c r="D37" s="13">
        <f>D38</f>
        <v>1208.5004329999999</v>
      </c>
      <c r="E37" s="13">
        <f t="shared" ref="E37:K37" si="15">E38</f>
        <v>1000</v>
      </c>
      <c r="F37" s="13">
        <f t="shared" si="15"/>
        <v>208.50043299999993</v>
      </c>
      <c r="G37" s="13"/>
      <c r="H37" s="13">
        <f t="shared" si="15"/>
        <v>1046.1462770000001</v>
      </c>
      <c r="I37" s="13">
        <f t="shared" si="15"/>
        <v>856.13507700000002</v>
      </c>
      <c r="J37" s="13">
        <f t="shared" si="15"/>
        <v>190.0112</v>
      </c>
      <c r="K37" s="13">
        <f t="shared" si="15"/>
        <v>0</v>
      </c>
      <c r="L37" s="13">
        <v>190.0112</v>
      </c>
      <c r="M37" s="13"/>
      <c r="N37" s="13"/>
      <c r="O37" s="16">
        <f t="shared" si="5"/>
        <v>190.0112</v>
      </c>
      <c r="P37" s="5"/>
      <c r="Q37" s="63"/>
    </row>
    <row r="38" spans="1:17" ht="70.5" customHeight="1">
      <c r="A38" s="14">
        <v>13</v>
      </c>
      <c r="B38" s="26" t="s">
        <v>41</v>
      </c>
      <c r="C38" s="7" t="s">
        <v>57</v>
      </c>
      <c r="D38" s="16">
        <v>1208.5004329999999</v>
      </c>
      <c r="E38" s="16">
        <v>1000</v>
      </c>
      <c r="F38" s="16">
        <v>208.50043299999993</v>
      </c>
      <c r="G38" s="85" t="s">
        <v>217</v>
      </c>
      <c r="H38" s="46">
        <v>1046.1462770000001</v>
      </c>
      <c r="I38" s="16">
        <f>H38-J38</f>
        <v>856.13507700000002</v>
      </c>
      <c r="J38" s="16">
        <v>190.0112</v>
      </c>
      <c r="K38" s="16"/>
      <c r="L38" s="16">
        <v>190.0112</v>
      </c>
      <c r="M38" s="16"/>
      <c r="N38" s="16"/>
      <c r="O38" s="16">
        <f t="shared" si="5"/>
        <v>190.0112</v>
      </c>
      <c r="P38" s="7" t="s">
        <v>27</v>
      </c>
      <c r="Q38" s="61"/>
    </row>
    <row r="39" spans="1:17" ht="32.25" customHeight="1">
      <c r="A39" s="4"/>
      <c r="B39" s="27" t="s">
        <v>58</v>
      </c>
      <c r="C39" s="5"/>
      <c r="D39" s="13">
        <f>D40+D41+D42+D43+D44+D45+D46</f>
        <v>7560.8642490000002</v>
      </c>
      <c r="E39" s="13">
        <f t="shared" ref="E39:O39" si="16">E40+E41+E42+E43+E44+E45+E46</f>
        <v>0</v>
      </c>
      <c r="F39" s="13">
        <f t="shared" si="16"/>
        <v>7560.8642490000002</v>
      </c>
      <c r="G39" s="13"/>
      <c r="H39" s="13">
        <f t="shared" si="16"/>
        <v>4959.9356879999996</v>
      </c>
      <c r="I39" s="13">
        <f t="shared" si="16"/>
        <v>0</v>
      </c>
      <c r="J39" s="13">
        <f t="shared" si="16"/>
        <v>4959.9356879999996</v>
      </c>
      <c r="K39" s="13">
        <f t="shared" si="16"/>
        <v>0</v>
      </c>
      <c r="L39" s="13">
        <f t="shared" si="16"/>
        <v>6859.9356879999996</v>
      </c>
      <c r="M39" s="13">
        <f t="shared" si="16"/>
        <v>0</v>
      </c>
      <c r="N39" s="13">
        <f t="shared" si="16"/>
        <v>0</v>
      </c>
      <c r="O39" s="13">
        <f t="shared" si="16"/>
        <v>6859.9356879999996</v>
      </c>
      <c r="P39" s="5"/>
      <c r="Q39" s="63"/>
    </row>
    <row r="40" spans="1:17" ht="72.75" customHeight="1">
      <c r="A40" s="14">
        <v>14</v>
      </c>
      <c r="B40" s="26" t="s">
        <v>59</v>
      </c>
      <c r="C40" s="7" t="s">
        <v>66</v>
      </c>
      <c r="D40" s="16">
        <v>1242.2861869999999</v>
      </c>
      <c r="E40" s="16"/>
      <c r="F40" s="16">
        <v>1242.2861869999999</v>
      </c>
      <c r="G40" s="14" t="s">
        <v>171</v>
      </c>
      <c r="H40" s="16">
        <f>I40+J40</f>
        <v>1056.7820999999999</v>
      </c>
      <c r="I40" s="16"/>
      <c r="J40" s="16">
        <v>1056.7820999999999</v>
      </c>
      <c r="K40" s="16"/>
      <c r="L40" s="16">
        <v>1056.7820999999999</v>
      </c>
      <c r="M40" s="16"/>
      <c r="N40" s="16"/>
      <c r="O40" s="16">
        <f t="shared" si="5"/>
        <v>1056.7820999999999</v>
      </c>
      <c r="P40" s="7" t="s">
        <v>27</v>
      </c>
      <c r="Q40" s="62"/>
    </row>
    <row r="41" spans="1:17" ht="72.75" customHeight="1">
      <c r="A41" s="14">
        <v>15</v>
      </c>
      <c r="B41" s="26" t="s">
        <v>60</v>
      </c>
      <c r="C41" s="7" t="s">
        <v>67</v>
      </c>
      <c r="D41" s="16">
        <v>537</v>
      </c>
      <c r="E41" s="16"/>
      <c r="F41" s="16">
        <v>537</v>
      </c>
      <c r="G41" s="14" t="s">
        <v>218</v>
      </c>
      <c r="H41" s="16">
        <f t="shared" ref="H41:H45" si="17">I41+J41</f>
        <v>507.79298799999998</v>
      </c>
      <c r="I41" s="16"/>
      <c r="J41" s="1">
        <v>507.79298799999998</v>
      </c>
      <c r="K41" s="16"/>
      <c r="L41" s="16">
        <v>507.79298799999998</v>
      </c>
      <c r="M41" s="16"/>
      <c r="N41" s="16"/>
      <c r="O41" s="16">
        <f t="shared" si="5"/>
        <v>507.79298799999998</v>
      </c>
      <c r="P41" s="7" t="s">
        <v>27</v>
      </c>
      <c r="Q41" s="62"/>
    </row>
    <row r="42" spans="1:17" ht="72.75" customHeight="1">
      <c r="A42" s="14">
        <v>16</v>
      </c>
      <c r="B42" s="26" t="s">
        <v>61</v>
      </c>
      <c r="C42" s="7" t="s">
        <v>68</v>
      </c>
      <c r="D42" s="16">
        <v>1631.578062</v>
      </c>
      <c r="E42" s="16"/>
      <c r="F42" s="16">
        <v>1631.578062</v>
      </c>
      <c r="G42" s="14" t="s">
        <v>219</v>
      </c>
      <c r="H42" s="16">
        <f t="shared" si="17"/>
        <v>1540.4570000000001</v>
      </c>
      <c r="I42" s="16">
        <v>0</v>
      </c>
      <c r="J42" s="16">
        <v>1540.4570000000001</v>
      </c>
      <c r="K42" s="16"/>
      <c r="L42" s="16">
        <v>1540.4570000000001</v>
      </c>
      <c r="M42" s="16">
        <f>L42-H42</f>
        <v>0</v>
      </c>
      <c r="N42" s="16">
        <v>0</v>
      </c>
      <c r="O42" s="16">
        <f t="shared" si="5"/>
        <v>1540.4570000000001</v>
      </c>
      <c r="P42" s="7" t="s">
        <v>27</v>
      </c>
      <c r="Q42" s="61"/>
    </row>
    <row r="43" spans="1:17" ht="59.25" customHeight="1">
      <c r="A43" s="14">
        <v>17</v>
      </c>
      <c r="B43" s="26" t="s">
        <v>62</v>
      </c>
      <c r="C43" s="7" t="s">
        <v>122</v>
      </c>
      <c r="D43" s="16">
        <v>700</v>
      </c>
      <c r="E43" s="16"/>
      <c r="F43" s="16">
        <v>700</v>
      </c>
      <c r="G43" s="16"/>
      <c r="H43" s="16"/>
      <c r="I43" s="16"/>
      <c r="J43" s="16"/>
      <c r="K43" s="16"/>
      <c r="L43" s="16">
        <v>700</v>
      </c>
      <c r="M43" s="16"/>
      <c r="N43" s="16"/>
      <c r="O43" s="16">
        <f t="shared" si="5"/>
        <v>700</v>
      </c>
      <c r="P43" s="7" t="s">
        <v>27</v>
      </c>
      <c r="Q43" s="61"/>
    </row>
    <row r="44" spans="1:17" ht="66" customHeight="1">
      <c r="A44" s="14">
        <v>18</v>
      </c>
      <c r="B44" s="26" t="s">
        <v>63</v>
      </c>
      <c r="C44" s="7" t="s">
        <v>123</v>
      </c>
      <c r="D44" s="16">
        <v>2000</v>
      </c>
      <c r="E44" s="16"/>
      <c r="F44" s="16">
        <v>2000</v>
      </c>
      <c r="G44" s="14" t="s">
        <v>223</v>
      </c>
      <c r="H44" s="16">
        <f t="shared" si="17"/>
        <v>1622.8364999999999</v>
      </c>
      <c r="I44" s="16">
        <v>0</v>
      </c>
      <c r="J44" s="16">
        <v>1622.8364999999999</v>
      </c>
      <c r="K44" s="16"/>
      <c r="L44" s="16">
        <v>1622.8364999999999</v>
      </c>
      <c r="M44" s="16">
        <f>L44-J44</f>
        <v>0</v>
      </c>
      <c r="N44" s="16"/>
      <c r="O44" s="16">
        <v>1622.8364999999999</v>
      </c>
      <c r="P44" s="7" t="s">
        <v>27</v>
      </c>
      <c r="Q44" s="61"/>
    </row>
    <row r="45" spans="1:17" ht="66" customHeight="1">
      <c r="A45" s="14">
        <v>19</v>
      </c>
      <c r="B45" s="26" t="s">
        <v>64</v>
      </c>
      <c r="C45" s="7" t="s">
        <v>124</v>
      </c>
      <c r="D45" s="16">
        <v>250</v>
      </c>
      <c r="E45" s="16"/>
      <c r="F45" s="16">
        <v>250</v>
      </c>
      <c r="G45" s="14" t="s">
        <v>222</v>
      </c>
      <c r="H45" s="16">
        <f t="shared" si="17"/>
        <v>232.06710000000001</v>
      </c>
      <c r="I45" s="16">
        <v>0</v>
      </c>
      <c r="J45" s="16">
        <v>232.06710000000001</v>
      </c>
      <c r="K45" s="16"/>
      <c r="L45" s="16">
        <v>232.06710000000001</v>
      </c>
      <c r="M45" s="16">
        <f>L45-J45</f>
        <v>0</v>
      </c>
      <c r="N45" s="16"/>
      <c r="O45" s="16">
        <f t="shared" si="5"/>
        <v>232.06710000000001</v>
      </c>
      <c r="P45" s="7" t="s">
        <v>27</v>
      </c>
      <c r="Q45" s="61"/>
    </row>
    <row r="46" spans="1:17" ht="51.75" customHeight="1">
      <c r="A46" s="14">
        <v>20</v>
      </c>
      <c r="B46" s="26" t="s">
        <v>65</v>
      </c>
      <c r="C46" s="7" t="s">
        <v>125</v>
      </c>
      <c r="D46" s="16">
        <v>1200</v>
      </c>
      <c r="E46" s="16"/>
      <c r="F46" s="16">
        <v>1200</v>
      </c>
      <c r="G46" s="16"/>
      <c r="H46" s="16"/>
      <c r="I46" s="16"/>
      <c r="J46" s="16"/>
      <c r="K46" s="16"/>
      <c r="L46" s="16">
        <v>1200</v>
      </c>
      <c r="M46" s="16"/>
      <c r="N46" s="16"/>
      <c r="O46" s="16">
        <f t="shared" si="5"/>
        <v>1200</v>
      </c>
      <c r="P46" s="7" t="s">
        <v>27</v>
      </c>
      <c r="Q46" s="61"/>
    </row>
    <row r="47" spans="1:17" ht="32.25" customHeight="1">
      <c r="A47" s="21"/>
      <c r="B47" s="28" t="s">
        <v>8</v>
      </c>
      <c r="C47" s="24"/>
      <c r="D47" s="25">
        <f>D48</f>
        <v>4800</v>
      </c>
      <c r="E47" s="25">
        <f t="shared" ref="E47:K47" si="18">E48</f>
        <v>0</v>
      </c>
      <c r="F47" s="25">
        <f t="shared" si="18"/>
        <v>4800</v>
      </c>
      <c r="G47" s="25">
        <f t="shared" si="18"/>
        <v>0</v>
      </c>
      <c r="H47" s="25">
        <f t="shared" si="18"/>
        <v>0</v>
      </c>
      <c r="I47" s="25">
        <f t="shared" si="18"/>
        <v>0</v>
      </c>
      <c r="J47" s="25">
        <f t="shared" si="18"/>
        <v>0</v>
      </c>
      <c r="K47" s="25">
        <f t="shared" si="18"/>
        <v>0</v>
      </c>
      <c r="L47" s="20">
        <v>4800</v>
      </c>
      <c r="M47" s="25"/>
      <c r="N47" s="25"/>
      <c r="O47" s="71">
        <f t="shared" si="5"/>
        <v>4800</v>
      </c>
      <c r="P47" s="24"/>
      <c r="Q47" s="36"/>
    </row>
    <row r="48" spans="1:17" ht="101.25" customHeight="1">
      <c r="A48" s="14">
        <v>21</v>
      </c>
      <c r="B48" s="26" t="s">
        <v>70</v>
      </c>
      <c r="C48" s="7" t="s">
        <v>167</v>
      </c>
      <c r="D48" s="16">
        <v>4800</v>
      </c>
      <c r="E48" s="16"/>
      <c r="F48" s="16">
        <v>4800</v>
      </c>
      <c r="G48" s="16"/>
      <c r="H48" s="16"/>
      <c r="I48" s="16"/>
      <c r="J48" s="16"/>
      <c r="K48" s="16"/>
      <c r="L48" s="16">
        <v>4800</v>
      </c>
      <c r="M48" s="16"/>
      <c r="N48" s="16"/>
      <c r="O48" s="16">
        <f t="shared" si="5"/>
        <v>4800</v>
      </c>
      <c r="P48" s="7" t="s">
        <v>77</v>
      </c>
      <c r="Q48" s="8"/>
    </row>
    <row r="49" spans="1:17" s="125" customFormat="1" ht="32.25" customHeight="1">
      <c r="A49" s="21"/>
      <c r="B49" s="28" t="s">
        <v>150</v>
      </c>
      <c r="C49" s="24"/>
      <c r="D49" s="25">
        <f>D50</f>
        <v>300</v>
      </c>
      <c r="E49" s="25">
        <f t="shared" ref="E49:K49" si="19">E50</f>
        <v>0</v>
      </c>
      <c r="F49" s="25">
        <f t="shared" si="19"/>
        <v>300</v>
      </c>
      <c r="G49" s="25">
        <f t="shared" si="19"/>
        <v>0</v>
      </c>
      <c r="H49" s="25">
        <f t="shared" si="19"/>
        <v>0</v>
      </c>
      <c r="I49" s="25">
        <f t="shared" si="19"/>
        <v>0</v>
      </c>
      <c r="J49" s="25">
        <f t="shared" si="19"/>
        <v>0</v>
      </c>
      <c r="K49" s="25">
        <f t="shared" si="19"/>
        <v>0</v>
      </c>
      <c r="L49" s="20">
        <v>300</v>
      </c>
      <c r="M49" s="25"/>
      <c r="N49" s="25"/>
      <c r="O49" s="20">
        <f t="shared" si="5"/>
        <v>300</v>
      </c>
      <c r="P49" s="24"/>
      <c r="Q49" s="36"/>
    </row>
    <row r="50" spans="1:17" ht="32.25" customHeight="1">
      <c r="A50" s="14">
        <v>22</v>
      </c>
      <c r="B50" s="26" t="s">
        <v>155</v>
      </c>
      <c r="C50" s="7"/>
      <c r="D50" s="16">
        <v>300</v>
      </c>
      <c r="E50" s="16"/>
      <c r="F50" s="16">
        <v>300</v>
      </c>
      <c r="G50" s="16"/>
      <c r="H50" s="16"/>
      <c r="I50" s="16"/>
      <c r="J50" s="16"/>
      <c r="K50" s="16"/>
      <c r="L50" s="16">
        <v>300</v>
      </c>
      <c r="M50" s="16"/>
      <c r="N50" s="16"/>
      <c r="O50" s="16">
        <f t="shared" si="5"/>
        <v>300</v>
      </c>
      <c r="P50" s="7" t="s">
        <v>145</v>
      </c>
      <c r="Q50" s="8"/>
    </row>
    <row r="51" spans="1:17" ht="32.25" customHeight="1">
      <c r="A51" s="21"/>
      <c r="B51" s="28" t="s">
        <v>5</v>
      </c>
      <c r="C51" s="21"/>
      <c r="D51" s="25">
        <f t="shared" ref="D51:O51" si="20">SUM(D52:D63)</f>
        <v>73976.113297000004</v>
      </c>
      <c r="E51" s="25">
        <f t="shared" si="20"/>
        <v>27000</v>
      </c>
      <c r="F51" s="25">
        <f t="shared" si="20"/>
        <v>46976.113297000004</v>
      </c>
      <c r="G51" s="25">
        <f t="shared" si="20"/>
        <v>0</v>
      </c>
      <c r="H51" s="25">
        <f t="shared" si="20"/>
        <v>8807.0072</v>
      </c>
      <c r="I51" s="25">
        <f t="shared" si="20"/>
        <v>5000</v>
      </c>
      <c r="J51" s="25">
        <f t="shared" si="20"/>
        <v>3807.0072</v>
      </c>
      <c r="K51" s="25">
        <f t="shared" si="20"/>
        <v>0</v>
      </c>
      <c r="L51" s="25">
        <f t="shared" si="20"/>
        <v>41161.814113999993</v>
      </c>
      <c r="M51" s="25">
        <f t="shared" si="20"/>
        <v>0</v>
      </c>
      <c r="N51" s="25">
        <f t="shared" si="20"/>
        <v>1000</v>
      </c>
      <c r="O51" s="25">
        <f t="shared" si="20"/>
        <v>42161.814113999993</v>
      </c>
      <c r="P51" s="24"/>
      <c r="Q51" s="36"/>
    </row>
    <row r="52" spans="1:17" ht="54.75" customHeight="1">
      <c r="A52" s="14">
        <v>23</v>
      </c>
      <c r="B52" s="26" t="s">
        <v>49</v>
      </c>
      <c r="C52" s="6" t="s">
        <v>52</v>
      </c>
      <c r="D52" s="16">
        <f>E52+F52</f>
        <v>6672.0219139999999</v>
      </c>
      <c r="E52" s="16"/>
      <c r="F52" s="47">
        <v>6672.0219139999999</v>
      </c>
      <c r="G52" s="16"/>
      <c r="H52" s="16"/>
      <c r="I52" s="16"/>
      <c r="J52" s="16"/>
      <c r="K52" s="16"/>
      <c r="L52" s="16">
        <v>6672.0219139999999</v>
      </c>
      <c r="M52" s="16"/>
      <c r="N52" s="16"/>
      <c r="O52" s="16">
        <f t="shared" si="5"/>
        <v>6672.0219139999999</v>
      </c>
      <c r="P52" s="7" t="s">
        <v>27</v>
      </c>
      <c r="Q52" s="8"/>
    </row>
    <row r="53" spans="1:17" ht="97.5" customHeight="1">
      <c r="A53" s="14">
        <v>24</v>
      </c>
      <c r="B53" s="26" t="s">
        <v>50</v>
      </c>
      <c r="C53" s="6" t="s">
        <v>53</v>
      </c>
      <c r="D53" s="16">
        <f t="shared" ref="D53:D67" si="21">E53+F53</f>
        <v>842.77849000000003</v>
      </c>
      <c r="E53" s="16"/>
      <c r="F53" s="16">
        <v>842.77849000000003</v>
      </c>
      <c r="G53" s="6" t="s">
        <v>178</v>
      </c>
      <c r="H53" s="85">
        <f>I53+J53</f>
        <v>772.76300000000003</v>
      </c>
      <c r="I53" s="16"/>
      <c r="J53" s="85">
        <v>772.76300000000003</v>
      </c>
      <c r="K53" s="16"/>
      <c r="L53" s="16">
        <v>772.76300000000003</v>
      </c>
      <c r="M53" s="16"/>
      <c r="N53" s="16"/>
      <c r="O53" s="16">
        <f t="shared" si="5"/>
        <v>772.76300000000003</v>
      </c>
      <c r="P53" s="7" t="s">
        <v>27</v>
      </c>
      <c r="Q53" s="9"/>
    </row>
    <row r="54" spans="1:17" ht="54.75" customHeight="1">
      <c r="A54" s="14">
        <v>25</v>
      </c>
      <c r="B54" s="26" t="s">
        <v>42</v>
      </c>
      <c r="C54" s="6" t="s">
        <v>54</v>
      </c>
      <c r="D54" s="16">
        <f t="shared" si="21"/>
        <v>6778.5278930000004</v>
      </c>
      <c r="E54" s="16">
        <v>5000</v>
      </c>
      <c r="F54" s="16">
        <v>1778.5278930000004</v>
      </c>
      <c r="G54" s="6" t="s">
        <v>224</v>
      </c>
      <c r="H54" s="85">
        <f t="shared" ref="H54:H56" si="22">I54+J54</f>
        <v>6617.1839</v>
      </c>
      <c r="I54" s="16">
        <v>5000</v>
      </c>
      <c r="J54" s="16">
        <v>1617.1839</v>
      </c>
      <c r="K54" s="16"/>
      <c r="L54" s="16">
        <v>1617.1839</v>
      </c>
      <c r="M54" s="16">
        <f>L54-J54</f>
        <v>0</v>
      </c>
      <c r="N54" s="16"/>
      <c r="O54" s="16">
        <f t="shared" si="5"/>
        <v>1617.1839</v>
      </c>
      <c r="P54" s="7" t="s">
        <v>27</v>
      </c>
      <c r="Q54" s="61"/>
    </row>
    <row r="55" spans="1:17" ht="54.75" customHeight="1">
      <c r="A55" s="14">
        <v>26</v>
      </c>
      <c r="B55" s="26" t="s">
        <v>51</v>
      </c>
      <c r="C55" s="6" t="s">
        <v>43</v>
      </c>
      <c r="D55" s="16">
        <f t="shared" si="21"/>
        <v>6980.7849999999999</v>
      </c>
      <c r="E55" s="16">
        <v>4000</v>
      </c>
      <c r="F55" s="16">
        <v>2980.7849999999999</v>
      </c>
      <c r="G55" s="16"/>
      <c r="H55" s="1"/>
      <c r="I55" s="16"/>
      <c r="J55" s="16"/>
      <c r="K55" s="16"/>
      <c r="L55" s="16">
        <v>2980.7849999999999</v>
      </c>
      <c r="M55" s="16"/>
      <c r="N55" s="16"/>
      <c r="O55" s="16">
        <f t="shared" si="5"/>
        <v>2980.7849999999999</v>
      </c>
      <c r="P55" s="7" t="s">
        <v>27</v>
      </c>
      <c r="Q55" s="8"/>
    </row>
    <row r="56" spans="1:17" ht="74.25" customHeight="1">
      <c r="A56" s="14">
        <v>27</v>
      </c>
      <c r="B56" s="26" t="s">
        <v>22</v>
      </c>
      <c r="C56" s="6" t="s">
        <v>55</v>
      </c>
      <c r="D56" s="16">
        <f t="shared" si="21"/>
        <v>14502</v>
      </c>
      <c r="E56" s="16">
        <v>13000</v>
      </c>
      <c r="F56" s="16">
        <v>1502</v>
      </c>
      <c r="G56" s="16"/>
      <c r="H56" s="1">
        <f t="shared" si="22"/>
        <v>0</v>
      </c>
      <c r="I56" s="16"/>
      <c r="J56" s="16"/>
      <c r="K56" s="16"/>
      <c r="L56" s="16">
        <v>1502</v>
      </c>
      <c r="M56" s="16"/>
      <c r="N56" s="16"/>
      <c r="O56" s="16">
        <f t="shared" si="5"/>
        <v>1502</v>
      </c>
      <c r="P56" s="7" t="s">
        <v>27</v>
      </c>
      <c r="Q56" s="60"/>
    </row>
    <row r="57" spans="1:17" ht="54.75" customHeight="1">
      <c r="A57" s="14">
        <v>28</v>
      </c>
      <c r="B57" s="26" t="s">
        <v>146</v>
      </c>
      <c r="C57" s="14" t="s">
        <v>118</v>
      </c>
      <c r="D57" s="16">
        <f t="shared" si="21"/>
        <v>8200</v>
      </c>
      <c r="E57" s="20"/>
      <c r="F57" s="16">
        <v>8200</v>
      </c>
      <c r="G57" s="20"/>
      <c r="H57" s="20"/>
      <c r="I57" s="20"/>
      <c r="J57" s="20"/>
      <c r="K57" s="20"/>
      <c r="L57" s="16">
        <v>8200</v>
      </c>
      <c r="M57" s="16"/>
      <c r="N57" s="16"/>
      <c r="O57" s="16">
        <f t="shared" si="5"/>
        <v>8200</v>
      </c>
      <c r="P57" s="7" t="s">
        <v>27</v>
      </c>
      <c r="Q57" s="34"/>
    </row>
    <row r="58" spans="1:17" ht="54.75" customHeight="1">
      <c r="A58" s="14">
        <v>29</v>
      </c>
      <c r="B58" s="26" t="s">
        <v>147</v>
      </c>
      <c r="C58" s="14" t="s">
        <v>119</v>
      </c>
      <c r="D58" s="16">
        <f t="shared" si="21"/>
        <v>6500</v>
      </c>
      <c r="E58" s="20"/>
      <c r="F58" s="16">
        <v>6500</v>
      </c>
      <c r="G58" s="20"/>
      <c r="H58" s="20"/>
      <c r="I58" s="20"/>
      <c r="J58" s="20"/>
      <c r="K58" s="20"/>
      <c r="L58" s="16">
        <v>6500</v>
      </c>
      <c r="M58" s="16"/>
      <c r="N58" s="16"/>
      <c r="O58" s="16">
        <f t="shared" si="5"/>
        <v>6500</v>
      </c>
      <c r="P58" s="7" t="s">
        <v>27</v>
      </c>
      <c r="Q58" s="34"/>
    </row>
    <row r="59" spans="1:17" ht="73.5" customHeight="1">
      <c r="A59" s="14">
        <v>30</v>
      </c>
      <c r="B59" s="26" t="s">
        <v>148</v>
      </c>
      <c r="C59" s="14" t="s">
        <v>120</v>
      </c>
      <c r="D59" s="16">
        <f t="shared" si="21"/>
        <v>4500</v>
      </c>
      <c r="E59" s="29"/>
      <c r="F59" s="30">
        <v>4500</v>
      </c>
      <c r="G59" s="29"/>
      <c r="H59" s="29"/>
      <c r="I59" s="29"/>
      <c r="J59" s="29"/>
      <c r="K59" s="29"/>
      <c r="L59" s="16">
        <v>0</v>
      </c>
      <c r="M59" s="16"/>
      <c r="N59" s="16"/>
      <c r="O59" s="16">
        <f t="shared" si="5"/>
        <v>0</v>
      </c>
      <c r="P59" s="7" t="s">
        <v>27</v>
      </c>
      <c r="Q59" s="59"/>
    </row>
    <row r="60" spans="1:17" ht="54.75" customHeight="1">
      <c r="A60" s="14">
        <v>31</v>
      </c>
      <c r="B60" s="26" t="s">
        <v>149</v>
      </c>
      <c r="C60" s="14" t="s">
        <v>121</v>
      </c>
      <c r="D60" s="16">
        <f t="shared" si="21"/>
        <v>4000</v>
      </c>
      <c r="E60" s="30"/>
      <c r="F60" s="30">
        <v>4000</v>
      </c>
      <c r="G60" s="30"/>
      <c r="H60" s="30"/>
      <c r="I60" s="30"/>
      <c r="J60" s="30"/>
      <c r="K60" s="30"/>
      <c r="L60" s="16">
        <v>4000</v>
      </c>
      <c r="M60" s="16"/>
      <c r="N60" s="16"/>
      <c r="O60" s="16">
        <f t="shared" si="5"/>
        <v>4000</v>
      </c>
      <c r="P60" s="2" t="s">
        <v>27</v>
      </c>
      <c r="Q60" s="9"/>
    </row>
    <row r="61" spans="1:17" ht="101.25" customHeight="1">
      <c r="A61" s="14">
        <v>32</v>
      </c>
      <c r="B61" s="26" t="s">
        <v>164</v>
      </c>
      <c r="C61" s="14" t="s">
        <v>165</v>
      </c>
      <c r="D61" s="16">
        <f t="shared" si="21"/>
        <v>8000</v>
      </c>
      <c r="E61" s="30">
        <v>5000</v>
      </c>
      <c r="F61" s="30">
        <v>3000</v>
      </c>
      <c r="G61" s="30"/>
      <c r="H61" s="30"/>
      <c r="I61" s="30"/>
      <c r="J61" s="30"/>
      <c r="K61" s="30"/>
      <c r="L61" s="16">
        <v>3000</v>
      </c>
      <c r="M61" s="16"/>
      <c r="N61" s="16"/>
      <c r="O61" s="16">
        <f t="shared" si="5"/>
        <v>3000</v>
      </c>
      <c r="P61" s="2" t="s">
        <v>27</v>
      </c>
      <c r="Q61" s="60"/>
    </row>
    <row r="62" spans="1:17" ht="76.5" customHeight="1">
      <c r="A62" s="14">
        <v>33</v>
      </c>
      <c r="B62" s="15" t="s">
        <v>156</v>
      </c>
      <c r="C62" s="14" t="s">
        <v>157</v>
      </c>
      <c r="D62" s="16">
        <f t="shared" si="21"/>
        <v>1500</v>
      </c>
      <c r="E62" s="30"/>
      <c r="F62" s="30">
        <v>1500</v>
      </c>
      <c r="G62" s="30" t="s">
        <v>225</v>
      </c>
      <c r="H62" s="30">
        <f>I62+J62</f>
        <v>1417.0603000000001</v>
      </c>
      <c r="I62" s="30">
        <v>0</v>
      </c>
      <c r="J62" s="30">
        <v>1417.0603000000001</v>
      </c>
      <c r="K62" s="30"/>
      <c r="L62" s="16">
        <v>1417.0603000000001</v>
      </c>
      <c r="M62" s="16">
        <f>L62-J62</f>
        <v>0</v>
      </c>
      <c r="N62" s="16"/>
      <c r="O62" s="16">
        <f t="shared" si="5"/>
        <v>1417.0603000000001</v>
      </c>
      <c r="P62" s="2" t="s">
        <v>27</v>
      </c>
      <c r="Q62" s="61"/>
    </row>
    <row r="63" spans="1:17" ht="129" customHeight="1">
      <c r="A63" s="14">
        <v>34</v>
      </c>
      <c r="B63" s="15" t="s">
        <v>160</v>
      </c>
      <c r="C63" s="132" t="s">
        <v>245</v>
      </c>
      <c r="D63" s="16">
        <f t="shared" si="21"/>
        <v>5500</v>
      </c>
      <c r="E63" s="30"/>
      <c r="F63" s="30">
        <v>5500</v>
      </c>
      <c r="G63" s="30"/>
      <c r="H63" s="30"/>
      <c r="I63" s="30"/>
      <c r="J63" s="30"/>
      <c r="K63" s="30"/>
      <c r="L63" s="16">
        <v>4500</v>
      </c>
      <c r="M63" s="16"/>
      <c r="N63" s="16">
        <v>1000</v>
      </c>
      <c r="O63" s="16">
        <f t="shared" si="5"/>
        <v>5500</v>
      </c>
      <c r="P63" s="2" t="s">
        <v>27</v>
      </c>
      <c r="Q63" s="2" t="s">
        <v>254</v>
      </c>
    </row>
    <row r="64" spans="1:17" ht="22.5" customHeight="1">
      <c r="A64" s="24"/>
      <c r="B64" s="28" t="s">
        <v>56</v>
      </c>
      <c r="C64" s="24"/>
      <c r="D64" s="25">
        <f>D65</f>
        <v>782.93489299999999</v>
      </c>
      <c r="E64" s="25">
        <f t="shared" ref="E64:O64" si="23">E65</f>
        <v>0</v>
      </c>
      <c r="F64" s="25">
        <f t="shared" si="23"/>
        <v>782.93489299999999</v>
      </c>
      <c r="G64" s="25"/>
      <c r="H64" s="25">
        <f t="shared" si="23"/>
        <v>422.43222500000002</v>
      </c>
      <c r="I64" s="25">
        <f t="shared" si="23"/>
        <v>0</v>
      </c>
      <c r="J64" s="25">
        <f t="shared" si="23"/>
        <v>422.43222500000002</v>
      </c>
      <c r="K64" s="25">
        <f t="shared" si="23"/>
        <v>0</v>
      </c>
      <c r="L64" s="25">
        <f t="shared" si="23"/>
        <v>422.43222500000002</v>
      </c>
      <c r="M64" s="25">
        <f t="shared" si="23"/>
        <v>0</v>
      </c>
      <c r="N64" s="25">
        <f t="shared" si="23"/>
        <v>0</v>
      </c>
      <c r="O64" s="25">
        <f t="shared" si="23"/>
        <v>422.43222500000002</v>
      </c>
      <c r="P64" s="23"/>
      <c r="Q64" s="37"/>
    </row>
    <row r="65" spans="1:17" ht="121.5" customHeight="1">
      <c r="A65" s="7">
        <v>35</v>
      </c>
      <c r="B65" s="26" t="s">
        <v>226</v>
      </c>
      <c r="C65" s="16" t="s">
        <v>227</v>
      </c>
      <c r="D65" s="16">
        <f t="shared" si="21"/>
        <v>782.93489299999999</v>
      </c>
      <c r="E65" s="30"/>
      <c r="F65" s="30">
        <v>782.93489299999999</v>
      </c>
      <c r="G65" s="30" t="s">
        <v>228</v>
      </c>
      <c r="H65" s="30">
        <f>I65+J65</f>
        <v>422.43222500000002</v>
      </c>
      <c r="I65" s="30">
        <v>0</v>
      </c>
      <c r="J65" s="30">
        <v>422.43222500000002</v>
      </c>
      <c r="K65" s="30"/>
      <c r="L65" s="16">
        <v>422.43222500000002</v>
      </c>
      <c r="M65" s="30">
        <f>L65-J65</f>
        <v>0</v>
      </c>
      <c r="N65" s="30"/>
      <c r="O65" s="16">
        <f t="shared" si="5"/>
        <v>422.43222500000002</v>
      </c>
      <c r="P65" s="2" t="s">
        <v>27</v>
      </c>
      <c r="Q65" s="61"/>
    </row>
    <row r="66" spans="1:17" ht="28.5" customHeight="1">
      <c r="A66" s="24"/>
      <c r="B66" s="28" t="s">
        <v>69</v>
      </c>
      <c r="C66" s="24"/>
      <c r="D66" s="25">
        <f>D67</f>
        <v>7000</v>
      </c>
      <c r="E66" s="25">
        <f t="shared" ref="E66:K66" si="24">E67</f>
        <v>0</v>
      </c>
      <c r="F66" s="25">
        <f t="shared" si="24"/>
        <v>7000</v>
      </c>
      <c r="G66" s="25">
        <f t="shared" si="24"/>
        <v>0</v>
      </c>
      <c r="H66" s="25">
        <f t="shared" si="24"/>
        <v>0</v>
      </c>
      <c r="I66" s="25">
        <f t="shared" si="24"/>
        <v>0</v>
      </c>
      <c r="J66" s="25">
        <f t="shared" si="24"/>
        <v>0</v>
      </c>
      <c r="K66" s="25">
        <f t="shared" si="24"/>
        <v>0</v>
      </c>
      <c r="L66" s="25">
        <v>7000</v>
      </c>
      <c r="M66" s="25"/>
      <c r="N66" s="25"/>
      <c r="O66" s="25">
        <f t="shared" si="5"/>
        <v>7000</v>
      </c>
      <c r="P66" s="23"/>
      <c r="Q66" s="37"/>
    </row>
    <row r="67" spans="1:17" ht="73.5" customHeight="1">
      <c r="A67" s="7">
        <v>36</v>
      </c>
      <c r="B67" s="31" t="s">
        <v>113</v>
      </c>
      <c r="C67" s="14" t="s">
        <v>126</v>
      </c>
      <c r="D67" s="16">
        <f t="shared" si="21"/>
        <v>7000</v>
      </c>
      <c r="E67" s="30"/>
      <c r="F67" s="30">
        <v>7000</v>
      </c>
      <c r="G67" s="30"/>
      <c r="H67" s="30"/>
      <c r="I67" s="30"/>
      <c r="J67" s="30"/>
      <c r="K67" s="30"/>
      <c r="L67" s="16">
        <v>7000</v>
      </c>
      <c r="M67" s="30"/>
      <c r="N67" s="30"/>
      <c r="O67" s="16">
        <f t="shared" si="5"/>
        <v>7000</v>
      </c>
      <c r="P67" s="2" t="s">
        <v>27</v>
      </c>
      <c r="Q67" s="9"/>
    </row>
    <row r="68" spans="1:17" s="125" customFormat="1" ht="56.25" customHeight="1">
      <c r="A68" s="3" t="s">
        <v>241</v>
      </c>
      <c r="B68" s="157" t="str">
        <f>'Bieu 3'!B15</f>
        <v>Đối ứng các công trình nguồn vốn Chương trình MTQG</v>
      </c>
      <c r="C68" s="17"/>
      <c r="D68" s="20">
        <f>SUM(D69:D74)</f>
        <v>17996.386665999999</v>
      </c>
      <c r="E68" s="20">
        <f t="shared" ref="E68:O68" si="25">SUM(E69:E74)</f>
        <v>0</v>
      </c>
      <c r="F68" s="20">
        <f t="shared" si="25"/>
        <v>17996.386665999999</v>
      </c>
      <c r="G68" s="20">
        <f t="shared" si="25"/>
        <v>0</v>
      </c>
      <c r="H68" s="20">
        <f t="shared" si="25"/>
        <v>0</v>
      </c>
      <c r="I68" s="20">
        <f t="shared" si="25"/>
        <v>0</v>
      </c>
      <c r="J68" s="20">
        <f t="shared" si="25"/>
        <v>0</v>
      </c>
      <c r="K68" s="20">
        <f t="shared" si="25"/>
        <v>0</v>
      </c>
      <c r="L68" s="20">
        <f t="shared" si="25"/>
        <v>0</v>
      </c>
      <c r="M68" s="20">
        <f t="shared" si="25"/>
        <v>0</v>
      </c>
      <c r="N68" s="20">
        <f t="shared" si="25"/>
        <v>2383.6821890000001</v>
      </c>
      <c r="O68" s="20">
        <f t="shared" si="25"/>
        <v>2383.6821890000001</v>
      </c>
      <c r="P68" s="140"/>
      <c r="Q68" s="2"/>
    </row>
    <row r="69" spans="1:17" s="125" customFormat="1" ht="116.25" customHeight="1">
      <c r="A69" s="88">
        <v>1</v>
      </c>
      <c r="B69" s="158" t="s">
        <v>267</v>
      </c>
      <c r="C69" s="149" t="s">
        <v>276</v>
      </c>
      <c r="D69" s="16">
        <f>E69+F69</f>
        <v>4410</v>
      </c>
      <c r="E69" s="30"/>
      <c r="F69" s="30">
        <v>4410</v>
      </c>
      <c r="G69" s="30"/>
      <c r="H69" s="30"/>
      <c r="I69" s="30"/>
      <c r="J69" s="30"/>
      <c r="K69" s="30"/>
      <c r="L69" s="16">
        <v>0</v>
      </c>
      <c r="M69" s="30"/>
      <c r="N69" s="30">
        <v>640</v>
      </c>
      <c r="O69" s="16">
        <f t="shared" si="5"/>
        <v>640</v>
      </c>
      <c r="P69" s="85" t="s">
        <v>184</v>
      </c>
      <c r="Q69" s="90" t="s">
        <v>253</v>
      </c>
    </row>
    <row r="70" spans="1:17" s="125" customFormat="1" ht="102.75" customHeight="1">
      <c r="A70" s="88">
        <v>2</v>
      </c>
      <c r="B70" s="148" t="s">
        <v>268</v>
      </c>
      <c r="C70" s="149" t="s">
        <v>277</v>
      </c>
      <c r="D70" s="16">
        <f t="shared" ref="D70:D74" si="26">E70+F70</f>
        <v>7540.9468049999996</v>
      </c>
      <c r="E70" s="30"/>
      <c r="F70" s="30">
        <v>7540.9468049999996</v>
      </c>
      <c r="G70" s="30"/>
      <c r="H70" s="30"/>
      <c r="I70" s="30"/>
      <c r="J70" s="30"/>
      <c r="K70" s="30"/>
      <c r="L70" s="16">
        <v>0</v>
      </c>
      <c r="M70" s="30"/>
      <c r="N70" s="30">
        <v>1013.6821890000001</v>
      </c>
      <c r="O70" s="16">
        <f t="shared" si="5"/>
        <v>1013.6821890000001</v>
      </c>
      <c r="P70" s="44" t="s">
        <v>184</v>
      </c>
      <c r="Q70" s="90" t="s">
        <v>253</v>
      </c>
    </row>
    <row r="71" spans="1:17" s="125" customFormat="1" ht="119.25" customHeight="1">
      <c r="A71" s="88">
        <v>3</v>
      </c>
      <c r="B71" s="158" t="s">
        <v>263</v>
      </c>
      <c r="C71" s="149" t="s">
        <v>266</v>
      </c>
      <c r="D71" s="16">
        <f t="shared" si="26"/>
        <v>635.43986099999995</v>
      </c>
      <c r="E71" s="30"/>
      <c r="F71" s="30">
        <v>635.43986099999995</v>
      </c>
      <c r="G71" s="30"/>
      <c r="H71" s="30"/>
      <c r="I71" s="30"/>
      <c r="J71" s="30"/>
      <c r="K71" s="30"/>
      <c r="L71" s="16">
        <v>0</v>
      </c>
      <c r="M71" s="30"/>
      <c r="N71" s="30">
        <v>150</v>
      </c>
      <c r="O71" s="16">
        <f t="shared" si="5"/>
        <v>150</v>
      </c>
      <c r="P71" s="44" t="s">
        <v>184</v>
      </c>
      <c r="Q71" s="90" t="s">
        <v>253</v>
      </c>
    </row>
    <row r="72" spans="1:17" s="159" customFormat="1" ht="102" customHeight="1">
      <c r="A72" s="88">
        <v>4</v>
      </c>
      <c r="B72" s="158" t="s">
        <v>270</v>
      </c>
      <c r="C72" s="149" t="s">
        <v>273</v>
      </c>
      <c r="D72" s="16">
        <f t="shared" si="26"/>
        <v>2000</v>
      </c>
      <c r="E72" s="30"/>
      <c r="F72" s="30">
        <v>2000</v>
      </c>
      <c r="G72" s="30"/>
      <c r="H72" s="30"/>
      <c r="I72" s="30"/>
      <c r="J72" s="30"/>
      <c r="K72" s="30"/>
      <c r="L72" s="16">
        <v>0</v>
      </c>
      <c r="M72" s="30"/>
      <c r="N72" s="30">
        <v>280</v>
      </c>
      <c r="O72" s="16">
        <f t="shared" si="5"/>
        <v>280</v>
      </c>
      <c r="P72" s="44" t="s">
        <v>184</v>
      </c>
      <c r="Q72" s="90" t="s">
        <v>253</v>
      </c>
    </row>
    <row r="73" spans="1:17" s="159" customFormat="1" ht="102" customHeight="1">
      <c r="A73" s="88">
        <v>5</v>
      </c>
      <c r="B73" s="158" t="s">
        <v>271</v>
      </c>
      <c r="C73" s="149" t="s">
        <v>274</v>
      </c>
      <c r="D73" s="16">
        <f t="shared" si="26"/>
        <v>2760</v>
      </c>
      <c r="E73" s="30"/>
      <c r="F73" s="30">
        <v>2760</v>
      </c>
      <c r="G73" s="30"/>
      <c r="H73" s="30"/>
      <c r="I73" s="30"/>
      <c r="J73" s="30"/>
      <c r="K73" s="30"/>
      <c r="L73" s="16">
        <v>0</v>
      </c>
      <c r="M73" s="30"/>
      <c r="N73" s="30">
        <v>150</v>
      </c>
      <c r="O73" s="16">
        <f t="shared" si="5"/>
        <v>150</v>
      </c>
      <c r="P73" s="44" t="s">
        <v>184</v>
      </c>
      <c r="Q73" s="90" t="s">
        <v>253</v>
      </c>
    </row>
    <row r="74" spans="1:17" s="159" customFormat="1" ht="90.75" customHeight="1">
      <c r="A74" s="88">
        <v>6</v>
      </c>
      <c r="B74" s="158" t="s">
        <v>272</v>
      </c>
      <c r="C74" s="149" t="s">
        <v>275</v>
      </c>
      <c r="D74" s="16">
        <f t="shared" si="26"/>
        <v>650</v>
      </c>
      <c r="E74" s="30"/>
      <c r="F74" s="30">
        <v>650</v>
      </c>
      <c r="G74" s="30"/>
      <c r="H74" s="30"/>
      <c r="I74" s="30"/>
      <c r="J74" s="30"/>
      <c r="K74" s="30"/>
      <c r="L74" s="16">
        <v>0</v>
      </c>
      <c r="M74" s="30"/>
      <c r="N74" s="30">
        <v>150</v>
      </c>
      <c r="O74" s="16">
        <f t="shared" si="5"/>
        <v>150</v>
      </c>
      <c r="P74" s="44" t="s">
        <v>184</v>
      </c>
      <c r="Q74" s="90" t="s">
        <v>253</v>
      </c>
    </row>
    <row r="75" spans="1:17" ht="42" customHeight="1">
      <c r="A75" s="42" t="s">
        <v>14</v>
      </c>
      <c r="B75" s="53" t="s">
        <v>18</v>
      </c>
      <c r="C75" s="3"/>
      <c r="D75" s="20">
        <f>D76+D77+D88+D91</f>
        <v>92773.889473000003</v>
      </c>
      <c r="E75" s="20">
        <f t="shared" ref="E75:O75" si="27">E76+E77+E88+E91</f>
        <v>10000</v>
      </c>
      <c r="F75" s="20">
        <f t="shared" si="27"/>
        <v>82128.889473000003</v>
      </c>
      <c r="G75" s="20">
        <f t="shared" si="27"/>
        <v>0</v>
      </c>
      <c r="H75" s="20">
        <f t="shared" si="27"/>
        <v>9005.9505639999988</v>
      </c>
      <c r="I75" s="20">
        <f t="shared" si="27"/>
        <v>645</v>
      </c>
      <c r="J75" s="20">
        <f t="shared" si="27"/>
        <v>8360.9505639999988</v>
      </c>
      <c r="K75" s="20">
        <f t="shared" si="27"/>
        <v>2880</v>
      </c>
      <c r="L75" s="20">
        <f t="shared" si="27"/>
        <v>85043.081523000001</v>
      </c>
      <c r="M75" s="20">
        <f t="shared" si="27"/>
        <v>28218.081522999993</v>
      </c>
      <c r="N75" s="20">
        <f t="shared" si="27"/>
        <v>4305</v>
      </c>
      <c r="O75" s="20">
        <f t="shared" si="27"/>
        <v>61130.000000000007</v>
      </c>
      <c r="P75" s="139"/>
      <c r="Q75" s="33"/>
    </row>
    <row r="76" spans="1:17" ht="27.75" customHeight="1">
      <c r="A76" s="42" t="s">
        <v>10</v>
      </c>
      <c r="B76" s="10" t="s">
        <v>166</v>
      </c>
      <c r="C76" s="3"/>
      <c r="D76" s="20"/>
      <c r="E76" s="20"/>
      <c r="F76" s="20"/>
      <c r="G76" s="20"/>
      <c r="H76" s="20"/>
      <c r="I76" s="20"/>
      <c r="J76" s="20"/>
      <c r="K76" s="20"/>
      <c r="L76" s="20">
        <v>16514</v>
      </c>
      <c r="M76" s="20">
        <f>L76</f>
        <v>16514</v>
      </c>
      <c r="N76" s="20">
        <v>0</v>
      </c>
      <c r="O76" s="20">
        <f t="shared" si="5"/>
        <v>0</v>
      </c>
      <c r="P76" s="139"/>
      <c r="Q76" s="33"/>
    </row>
    <row r="77" spans="1:17" ht="38.25" customHeight="1">
      <c r="A77" s="139" t="s">
        <v>11</v>
      </c>
      <c r="B77" s="10" t="s">
        <v>153</v>
      </c>
      <c r="C77" s="3"/>
      <c r="D77" s="20">
        <f>D78</f>
        <v>5267.5315380000002</v>
      </c>
      <c r="E77" s="20">
        <f t="shared" ref="E77:O77" si="28">E78</f>
        <v>0</v>
      </c>
      <c r="F77" s="20">
        <f t="shared" si="28"/>
        <v>5267.5315380000002</v>
      </c>
      <c r="G77" s="20">
        <f t="shared" si="28"/>
        <v>0</v>
      </c>
      <c r="H77" s="20">
        <f t="shared" si="28"/>
        <v>4334.6171899999999</v>
      </c>
      <c r="I77" s="20">
        <f t="shared" si="28"/>
        <v>0</v>
      </c>
      <c r="J77" s="20">
        <f t="shared" si="28"/>
        <v>4334.6171899999999</v>
      </c>
      <c r="K77" s="20">
        <f t="shared" si="28"/>
        <v>2880</v>
      </c>
      <c r="L77" s="20">
        <f t="shared" si="28"/>
        <v>1228.748149</v>
      </c>
      <c r="M77" s="20">
        <f t="shared" si="28"/>
        <v>0</v>
      </c>
      <c r="N77" s="20">
        <f t="shared" si="28"/>
        <v>0</v>
      </c>
      <c r="O77" s="20">
        <f t="shared" si="28"/>
        <v>1228.748149</v>
      </c>
      <c r="P77" s="139"/>
      <c r="Q77" s="33"/>
    </row>
    <row r="78" spans="1:17" ht="27" customHeight="1">
      <c r="A78" s="23"/>
      <c r="B78" s="32" t="s">
        <v>134</v>
      </c>
      <c r="C78" s="24"/>
      <c r="D78" s="25">
        <f>D79+D84</f>
        <v>5267.5315380000002</v>
      </c>
      <c r="E78" s="25">
        <f t="shared" ref="E78:K78" si="29">E79+E84</f>
        <v>0</v>
      </c>
      <c r="F78" s="25">
        <f t="shared" si="29"/>
        <v>5267.5315380000002</v>
      </c>
      <c r="G78" s="25">
        <f t="shared" si="29"/>
        <v>0</v>
      </c>
      <c r="H78" s="25">
        <f t="shared" si="29"/>
        <v>4334.6171899999999</v>
      </c>
      <c r="I78" s="25">
        <f t="shared" si="29"/>
        <v>0</v>
      </c>
      <c r="J78" s="25">
        <f t="shared" si="29"/>
        <v>4334.6171899999999</v>
      </c>
      <c r="K78" s="25">
        <f t="shared" si="29"/>
        <v>2880</v>
      </c>
      <c r="L78" s="25">
        <v>1228.748149</v>
      </c>
      <c r="M78" s="25"/>
      <c r="N78" s="25"/>
      <c r="O78" s="72">
        <f t="shared" si="5"/>
        <v>1228.748149</v>
      </c>
      <c r="P78" s="23"/>
      <c r="Q78" s="37"/>
    </row>
    <row r="79" spans="1:17" ht="27" customHeight="1">
      <c r="A79" s="5"/>
      <c r="B79" s="27" t="s">
        <v>6</v>
      </c>
      <c r="C79" s="5"/>
      <c r="D79" s="13">
        <f>D80+D81+D82+D83</f>
        <v>2928.8430720000001</v>
      </c>
      <c r="E79" s="13">
        <f t="shared" ref="E79:O79" si="30">E80+E81+E82+E83</f>
        <v>0</v>
      </c>
      <c r="F79" s="13">
        <f t="shared" si="30"/>
        <v>2928.8430720000001</v>
      </c>
      <c r="G79" s="13"/>
      <c r="H79" s="13">
        <f t="shared" si="30"/>
        <v>2731.3492179999998</v>
      </c>
      <c r="I79" s="13">
        <f t="shared" si="30"/>
        <v>0</v>
      </c>
      <c r="J79" s="13">
        <f t="shared" si="30"/>
        <v>2731.3492179999998</v>
      </c>
      <c r="K79" s="13">
        <f t="shared" si="30"/>
        <v>1750</v>
      </c>
      <c r="L79" s="13">
        <f t="shared" si="30"/>
        <v>814.64810000000011</v>
      </c>
      <c r="M79" s="13">
        <f t="shared" si="30"/>
        <v>0</v>
      </c>
      <c r="N79" s="13">
        <f t="shared" si="30"/>
        <v>0</v>
      </c>
      <c r="O79" s="13">
        <f t="shared" si="30"/>
        <v>814.64810000000011</v>
      </c>
      <c r="P79" s="18"/>
      <c r="Q79" s="38"/>
    </row>
    <row r="80" spans="1:17" ht="47.25">
      <c r="A80" s="7">
        <v>1</v>
      </c>
      <c r="B80" s="26" t="s">
        <v>71</v>
      </c>
      <c r="C80" s="2" t="s">
        <v>79</v>
      </c>
      <c r="D80" s="16">
        <f>E80+F80</f>
        <v>1572.547478</v>
      </c>
      <c r="E80" s="30"/>
      <c r="F80" s="7">
        <v>1572.547478</v>
      </c>
      <c r="G80" s="16" t="s">
        <v>129</v>
      </c>
      <c r="H80" s="30">
        <f>I80+J80</f>
        <v>1541.567</v>
      </c>
      <c r="I80" s="30"/>
      <c r="J80" s="30">
        <v>1541.567</v>
      </c>
      <c r="K80" s="30">
        <v>1050</v>
      </c>
      <c r="L80" s="16">
        <v>365.78300000000002</v>
      </c>
      <c r="M80" s="30"/>
      <c r="N80" s="30"/>
      <c r="O80" s="16">
        <f t="shared" si="5"/>
        <v>365.78300000000002</v>
      </c>
      <c r="P80" s="2" t="s">
        <v>27</v>
      </c>
      <c r="Q80" s="39"/>
    </row>
    <row r="81" spans="1:17" ht="47.25">
      <c r="A81" s="7">
        <v>2</v>
      </c>
      <c r="B81" s="26" t="s">
        <v>73</v>
      </c>
      <c r="C81" s="68" t="s">
        <v>117</v>
      </c>
      <c r="D81" s="16">
        <f t="shared" ref="D81:D109" si="31">E81+F81</f>
        <v>495.70934099999999</v>
      </c>
      <c r="E81" s="30"/>
      <c r="F81" s="7">
        <v>495.70934099999999</v>
      </c>
      <c r="G81" s="16" t="s">
        <v>87</v>
      </c>
      <c r="H81" s="30">
        <f t="shared" ref="H81:H87" si="32">I81+J81</f>
        <v>411.45409999999998</v>
      </c>
      <c r="I81" s="30"/>
      <c r="J81" s="30">
        <v>411.45409999999998</v>
      </c>
      <c r="K81" s="30">
        <v>250</v>
      </c>
      <c r="L81" s="16">
        <v>161.45409999999998</v>
      </c>
      <c r="M81" s="30"/>
      <c r="N81" s="30"/>
      <c r="O81" s="16">
        <f t="shared" si="5"/>
        <v>161.45409999999998</v>
      </c>
      <c r="P81" s="2" t="s">
        <v>27</v>
      </c>
      <c r="Q81" s="39"/>
    </row>
    <row r="82" spans="1:17" ht="47.25">
      <c r="A82" s="7">
        <v>3</v>
      </c>
      <c r="B82" s="26" t="s">
        <v>74</v>
      </c>
      <c r="C82" s="68" t="s">
        <v>80</v>
      </c>
      <c r="D82" s="16">
        <f t="shared" si="31"/>
        <v>594.05820900000003</v>
      </c>
      <c r="E82" s="30"/>
      <c r="F82" s="7">
        <v>594.05820900000003</v>
      </c>
      <c r="G82" s="16" t="s">
        <v>130</v>
      </c>
      <c r="H82" s="30">
        <f t="shared" si="32"/>
        <v>543.70759999999996</v>
      </c>
      <c r="I82" s="30"/>
      <c r="J82" s="30">
        <v>543.70759999999996</v>
      </c>
      <c r="K82" s="30">
        <v>300</v>
      </c>
      <c r="L82" s="16">
        <v>205.84100000000001</v>
      </c>
      <c r="M82" s="30"/>
      <c r="N82" s="30"/>
      <c r="O82" s="16">
        <f t="shared" si="5"/>
        <v>205.84100000000001</v>
      </c>
      <c r="P82" s="2" t="s">
        <v>27</v>
      </c>
      <c r="Q82" s="39"/>
    </row>
    <row r="83" spans="1:17" ht="47.25">
      <c r="A83" s="7">
        <v>4</v>
      </c>
      <c r="B83" s="26" t="s">
        <v>76</v>
      </c>
      <c r="C83" s="68" t="s">
        <v>81</v>
      </c>
      <c r="D83" s="16">
        <f t="shared" si="31"/>
        <v>266.52804400000002</v>
      </c>
      <c r="E83" s="30"/>
      <c r="F83" s="7">
        <v>266.52804400000002</v>
      </c>
      <c r="G83" s="16" t="s">
        <v>88</v>
      </c>
      <c r="H83" s="30">
        <f t="shared" si="32"/>
        <v>234.620518</v>
      </c>
      <c r="I83" s="30"/>
      <c r="J83" s="30">
        <v>234.620518</v>
      </c>
      <c r="K83" s="30">
        <v>150</v>
      </c>
      <c r="L83" s="16">
        <v>81.569999999999993</v>
      </c>
      <c r="M83" s="30"/>
      <c r="N83" s="30"/>
      <c r="O83" s="16">
        <f t="shared" ref="O83:O110" si="33">L83-M83+N83</f>
        <v>81.569999999999993</v>
      </c>
      <c r="P83" s="2" t="s">
        <v>27</v>
      </c>
      <c r="Q83" s="39"/>
    </row>
    <row r="84" spans="1:17" ht="22.5" customHeight="1">
      <c r="A84" s="5"/>
      <c r="B84" s="27" t="s">
        <v>58</v>
      </c>
      <c r="C84" s="5"/>
      <c r="D84" s="13">
        <f>D85+D86+D87</f>
        <v>2338.6884660000001</v>
      </c>
      <c r="E84" s="13">
        <f t="shared" ref="E84:O84" si="34">E85+E86+E87</f>
        <v>0</v>
      </c>
      <c r="F84" s="13">
        <f t="shared" si="34"/>
        <v>2338.6884660000001</v>
      </c>
      <c r="G84" s="13"/>
      <c r="H84" s="13">
        <f t="shared" si="34"/>
        <v>1603.2679720000001</v>
      </c>
      <c r="I84" s="13">
        <f t="shared" si="34"/>
        <v>0</v>
      </c>
      <c r="J84" s="13">
        <f t="shared" si="34"/>
        <v>1603.2679720000001</v>
      </c>
      <c r="K84" s="13">
        <f t="shared" si="34"/>
        <v>1130</v>
      </c>
      <c r="L84" s="13">
        <f t="shared" si="34"/>
        <v>414.10004900000001</v>
      </c>
      <c r="M84" s="13">
        <f t="shared" si="34"/>
        <v>0</v>
      </c>
      <c r="N84" s="13">
        <f t="shared" si="34"/>
        <v>0</v>
      </c>
      <c r="O84" s="13">
        <f t="shared" si="34"/>
        <v>414.10004900000001</v>
      </c>
      <c r="P84" s="18"/>
      <c r="Q84" s="40"/>
    </row>
    <row r="85" spans="1:17" ht="47.25">
      <c r="A85" s="7">
        <v>5</v>
      </c>
      <c r="B85" s="26" t="s">
        <v>72</v>
      </c>
      <c r="C85" s="68" t="s">
        <v>82</v>
      </c>
      <c r="D85" s="16">
        <f t="shared" si="31"/>
        <v>896.17681600000003</v>
      </c>
      <c r="E85" s="30"/>
      <c r="F85" s="7">
        <v>896.17681600000003</v>
      </c>
      <c r="G85" s="16" t="s">
        <v>89</v>
      </c>
      <c r="H85" s="30">
        <f t="shared" si="32"/>
        <v>851.49192300000004</v>
      </c>
      <c r="I85" s="30"/>
      <c r="J85" s="30">
        <v>851.49192300000004</v>
      </c>
      <c r="K85" s="30">
        <v>550</v>
      </c>
      <c r="L85" s="16">
        <v>242.32400000000001</v>
      </c>
      <c r="M85" s="30"/>
      <c r="N85" s="30"/>
      <c r="O85" s="16">
        <f t="shared" si="33"/>
        <v>242.32400000000001</v>
      </c>
      <c r="P85" s="2" t="s">
        <v>27</v>
      </c>
      <c r="Q85" s="39"/>
    </row>
    <row r="86" spans="1:17" ht="53.25" customHeight="1">
      <c r="A86" s="7">
        <v>6</v>
      </c>
      <c r="B86" s="26" t="s">
        <v>83</v>
      </c>
      <c r="C86" s="68" t="s">
        <v>84</v>
      </c>
      <c r="D86" s="16">
        <f t="shared" si="31"/>
        <v>662.45472199999995</v>
      </c>
      <c r="E86" s="30"/>
      <c r="F86" s="7">
        <v>662.45472199999995</v>
      </c>
      <c r="G86" s="16" t="s">
        <v>91</v>
      </c>
      <c r="H86" s="30">
        <f t="shared" si="32"/>
        <v>588.08122400000002</v>
      </c>
      <c r="I86" s="30"/>
      <c r="J86" s="30">
        <v>588.08122400000002</v>
      </c>
      <c r="K86" s="30">
        <v>470</v>
      </c>
      <c r="L86" s="16">
        <v>118.08122400000002</v>
      </c>
      <c r="M86" s="30"/>
      <c r="N86" s="30"/>
      <c r="O86" s="16">
        <f t="shared" si="33"/>
        <v>118.08122400000002</v>
      </c>
      <c r="P86" s="2" t="s">
        <v>27</v>
      </c>
      <c r="Q86" s="9"/>
    </row>
    <row r="87" spans="1:17" ht="47.25">
      <c r="A87" s="7">
        <v>7</v>
      </c>
      <c r="B87" s="26" t="s">
        <v>75</v>
      </c>
      <c r="C87" s="68" t="s">
        <v>85</v>
      </c>
      <c r="D87" s="16">
        <f t="shared" si="31"/>
        <v>780.05692799999997</v>
      </c>
      <c r="E87" s="30"/>
      <c r="F87" s="7">
        <v>780.05692799999997</v>
      </c>
      <c r="G87" s="16" t="s">
        <v>92</v>
      </c>
      <c r="H87" s="30">
        <f t="shared" si="32"/>
        <v>163.69482500000001</v>
      </c>
      <c r="I87" s="30"/>
      <c r="J87" s="30">
        <v>163.69482500000001</v>
      </c>
      <c r="K87" s="30">
        <v>110</v>
      </c>
      <c r="L87" s="16">
        <v>53.694825000000009</v>
      </c>
      <c r="M87" s="30"/>
      <c r="N87" s="30"/>
      <c r="O87" s="16">
        <f t="shared" si="33"/>
        <v>53.694825000000009</v>
      </c>
      <c r="P87" s="2" t="s">
        <v>27</v>
      </c>
      <c r="Q87" s="9"/>
    </row>
    <row r="88" spans="1:17" ht="40.5" customHeight="1">
      <c r="A88" s="139" t="s">
        <v>12</v>
      </c>
      <c r="B88" s="10" t="s">
        <v>47</v>
      </c>
      <c r="C88" s="3"/>
      <c r="D88" s="20">
        <f>D90</f>
        <v>2193.9889549999998</v>
      </c>
      <c r="E88" s="20">
        <f t="shared" ref="E88:K88" si="35">E90</f>
        <v>0</v>
      </c>
      <c r="F88" s="20">
        <f t="shared" si="35"/>
        <v>2193.9889549999998</v>
      </c>
      <c r="G88" s="20">
        <f t="shared" si="35"/>
        <v>0</v>
      </c>
      <c r="H88" s="20">
        <f t="shared" si="35"/>
        <v>0</v>
      </c>
      <c r="I88" s="20">
        <f t="shared" si="35"/>
        <v>0</v>
      </c>
      <c r="J88" s="20">
        <f t="shared" si="35"/>
        <v>0</v>
      </c>
      <c r="K88" s="20">
        <f t="shared" si="35"/>
        <v>0</v>
      </c>
      <c r="L88" s="20">
        <v>2000</v>
      </c>
      <c r="M88" s="20"/>
      <c r="N88" s="20"/>
      <c r="O88" s="20">
        <f t="shared" si="33"/>
        <v>2000</v>
      </c>
      <c r="P88" s="139"/>
      <c r="Q88" s="33"/>
    </row>
    <row r="89" spans="1:17" ht="30" customHeight="1">
      <c r="A89" s="23"/>
      <c r="B89" s="32" t="s">
        <v>135</v>
      </c>
      <c r="C89" s="24"/>
      <c r="D89" s="25"/>
      <c r="E89" s="25"/>
      <c r="F89" s="25"/>
      <c r="G89" s="25"/>
      <c r="H89" s="25"/>
      <c r="I89" s="25"/>
      <c r="J89" s="25"/>
      <c r="K89" s="25"/>
      <c r="L89" s="16">
        <v>0</v>
      </c>
      <c r="M89" s="25"/>
      <c r="N89" s="25"/>
      <c r="O89" s="16">
        <f t="shared" si="33"/>
        <v>0</v>
      </c>
      <c r="P89" s="23"/>
      <c r="Q89" s="37"/>
    </row>
    <row r="90" spans="1:17" ht="116.25" customHeight="1">
      <c r="A90" s="7">
        <v>1</v>
      </c>
      <c r="B90" s="26" t="s">
        <v>78</v>
      </c>
      <c r="C90" s="68" t="s">
        <v>86</v>
      </c>
      <c r="D90" s="16">
        <f t="shared" si="31"/>
        <v>2193.9889549999998</v>
      </c>
      <c r="E90" s="30"/>
      <c r="F90" s="7">
        <v>2193.9889549999998</v>
      </c>
      <c r="G90" s="30"/>
      <c r="H90" s="30"/>
      <c r="I90" s="30"/>
      <c r="J90" s="30"/>
      <c r="K90" s="30">
        <v>0</v>
      </c>
      <c r="L90" s="16">
        <v>2000</v>
      </c>
      <c r="M90" s="30"/>
      <c r="N90" s="30"/>
      <c r="O90" s="16">
        <f t="shared" si="33"/>
        <v>2000</v>
      </c>
      <c r="P90" s="2" t="s">
        <v>93</v>
      </c>
      <c r="Q90" s="9"/>
    </row>
    <row r="91" spans="1:17" ht="35.25" customHeight="1">
      <c r="A91" s="139" t="s">
        <v>13</v>
      </c>
      <c r="B91" s="19" t="s">
        <v>48</v>
      </c>
      <c r="C91" s="3"/>
      <c r="D91" s="20">
        <f>D92+D104+D108+D106+D113+D117+D119</f>
        <v>85312.368979999999</v>
      </c>
      <c r="E91" s="20">
        <f t="shared" ref="E91:O91" si="36">E92+E104+E108+E106+E113+E117+E119</f>
        <v>10000</v>
      </c>
      <c r="F91" s="20">
        <f t="shared" si="36"/>
        <v>74667.368979999999</v>
      </c>
      <c r="G91" s="20">
        <f t="shared" si="36"/>
        <v>0</v>
      </c>
      <c r="H91" s="20">
        <f t="shared" si="36"/>
        <v>4671.3333739999998</v>
      </c>
      <c r="I91" s="20">
        <f t="shared" si="36"/>
        <v>645</v>
      </c>
      <c r="J91" s="20">
        <f t="shared" si="36"/>
        <v>4026.3333739999998</v>
      </c>
      <c r="K91" s="20">
        <f t="shared" si="36"/>
        <v>0</v>
      </c>
      <c r="L91" s="20">
        <f t="shared" si="36"/>
        <v>65300.333373999994</v>
      </c>
      <c r="M91" s="20">
        <f t="shared" si="36"/>
        <v>11704.081522999995</v>
      </c>
      <c r="N91" s="20">
        <f t="shared" si="36"/>
        <v>4305</v>
      </c>
      <c r="O91" s="20">
        <f t="shared" si="36"/>
        <v>57901.251851000008</v>
      </c>
      <c r="P91" s="139"/>
      <c r="Q91" s="33"/>
    </row>
    <row r="92" spans="1:17" ht="32.25" customHeight="1">
      <c r="A92" s="23" t="s">
        <v>191</v>
      </c>
      <c r="B92" s="22" t="s">
        <v>134</v>
      </c>
      <c r="C92" s="24"/>
      <c r="D92" s="25">
        <f>D93+D100</f>
        <v>40415.200348999999</v>
      </c>
      <c r="E92" s="25">
        <f t="shared" ref="E92:O92" si="37">E93+E100</f>
        <v>10000</v>
      </c>
      <c r="F92" s="25">
        <f t="shared" si="37"/>
        <v>30415.200348999999</v>
      </c>
      <c r="G92" s="25">
        <f t="shared" si="37"/>
        <v>0</v>
      </c>
      <c r="H92" s="25">
        <f t="shared" si="37"/>
        <v>2862.6185</v>
      </c>
      <c r="I92" s="25">
        <f t="shared" si="37"/>
        <v>0</v>
      </c>
      <c r="J92" s="25">
        <f t="shared" si="37"/>
        <v>2862.6185</v>
      </c>
      <c r="K92" s="25">
        <f t="shared" si="37"/>
        <v>0</v>
      </c>
      <c r="L92" s="25">
        <f t="shared" si="37"/>
        <v>28236.6185</v>
      </c>
      <c r="M92" s="25">
        <f t="shared" si="37"/>
        <v>10204.081522999995</v>
      </c>
      <c r="N92" s="25">
        <f t="shared" si="37"/>
        <v>0</v>
      </c>
      <c r="O92" s="25">
        <f t="shared" si="37"/>
        <v>18032.536977000007</v>
      </c>
      <c r="P92" s="23"/>
      <c r="Q92" s="37"/>
    </row>
    <row r="93" spans="1:17" ht="26.25" customHeight="1">
      <c r="A93" s="18"/>
      <c r="B93" s="12" t="s">
        <v>6</v>
      </c>
      <c r="C93" s="5"/>
      <c r="D93" s="13">
        <f>SUM(D94:D99)</f>
        <v>38526.408629999998</v>
      </c>
      <c r="E93" s="13">
        <f t="shared" ref="E93:O93" si="38">SUM(E94:E99)</f>
        <v>10000</v>
      </c>
      <c r="F93" s="13">
        <f t="shared" si="38"/>
        <v>28526.408629999998</v>
      </c>
      <c r="G93" s="13">
        <f t="shared" si="38"/>
        <v>0</v>
      </c>
      <c r="H93" s="13">
        <f t="shared" si="38"/>
        <v>1619.164</v>
      </c>
      <c r="I93" s="13">
        <f t="shared" si="38"/>
        <v>0</v>
      </c>
      <c r="J93" s="13">
        <f t="shared" si="38"/>
        <v>1619.164</v>
      </c>
      <c r="K93" s="13">
        <f t="shared" si="38"/>
        <v>0</v>
      </c>
      <c r="L93" s="13">
        <f t="shared" si="38"/>
        <v>26393.164000000001</v>
      </c>
      <c r="M93" s="13">
        <f t="shared" si="38"/>
        <v>10204.081522999995</v>
      </c>
      <c r="N93" s="13">
        <f t="shared" si="38"/>
        <v>0</v>
      </c>
      <c r="O93" s="13">
        <f t="shared" si="38"/>
        <v>16189.082477000005</v>
      </c>
      <c r="P93" s="18"/>
      <c r="Q93" s="38"/>
    </row>
    <row r="94" spans="1:17" ht="58.5" customHeight="1">
      <c r="A94" s="7">
        <v>1</v>
      </c>
      <c r="B94" s="15" t="s">
        <v>94</v>
      </c>
      <c r="C94" s="7" t="s">
        <v>104</v>
      </c>
      <c r="D94" s="16">
        <f t="shared" si="31"/>
        <v>762.40863000000002</v>
      </c>
      <c r="E94" s="30"/>
      <c r="F94" s="30">
        <v>762.40863000000002</v>
      </c>
      <c r="G94" s="7" t="s">
        <v>179</v>
      </c>
      <c r="H94" s="1">
        <v>636.26760000000002</v>
      </c>
      <c r="I94" s="30"/>
      <c r="J94" s="1">
        <v>636.26760000000002</v>
      </c>
      <c r="K94" s="30"/>
      <c r="L94" s="16">
        <v>636.26760000000002</v>
      </c>
      <c r="M94" s="30"/>
      <c r="N94" s="30"/>
      <c r="O94" s="16">
        <f t="shared" si="33"/>
        <v>636.26760000000002</v>
      </c>
      <c r="P94" s="2" t="s">
        <v>27</v>
      </c>
      <c r="Q94" s="2"/>
    </row>
    <row r="95" spans="1:17" ht="54.75" customHeight="1">
      <c r="A95" s="7">
        <v>2</v>
      </c>
      <c r="B95" s="15" t="s">
        <v>90</v>
      </c>
      <c r="C95" s="7" t="s">
        <v>133</v>
      </c>
      <c r="D95" s="16">
        <f t="shared" si="31"/>
        <v>3750</v>
      </c>
      <c r="E95" s="30"/>
      <c r="F95" s="30">
        <v>3750</v>
      </c>
      <c r="G95" s="30"/>
      <c r="H95" s="30"/>
      <c r="I95" s="30"/>
      <c r="J95" s="30"/>
      <c r="K95" s="30"/>
      <c r="L95" s="16">
        <v>3600</v>
      </c>
      <c r="M95" s="30"/>
      <c r="N95" s="30"/>
      <c r="O95" s="16">
        <f t="shared" si="33"/>
        <v>3600</v>
      </c>
      <c r="P95" s="2" t="s">
        <v>27</v>
      </c>
      <c r="Q95" s="9"/>
    </row>
    <row r="96" spans="1:17" ht="168.75" customHeight="1">
      <c r="A96" s="7">
        <v>3</v>
      </c>
      <c r="B96" s="15" t="s">
        <v>100</v>
      </c>
      <c r="C96" s="7" t="str">
        <f>C36</f>
        <v>Quyết định số 1930/QĐ-UBND ngày 20/10/2023 của Chủ tịch UBND tỉnh Bắc Kạn</v>
      </c>
      <c r="D96" s="16">
        <f t="shared" si="31"/>
        <v>17814</v>
      </c>
      <c r="E96" s="30"/>
      <c r="F96" s="30">
        <v>17814</v>
      </c>
      <c r="G96" s="30"/>
      <c r="H96" s="30"/>
      <c r="I96" s="30"/>
      <c r="J96" s="30"/>
      <c r="K96" s="30"/>
      <c r="L96" s="16">
        <v>17814</v>
      </c>
      <c r="M96" s="30">
        <v>10204.081522999995</v>
      </c>
      <c r="N96" s="30"/>
      <c r="O96" s="16">
        <f t="shared" si="33"/>
        <v>7609.9184770000047</v>
      </c>
      <c r="P96" s="2" t="s">
        <v>111</v>
      </c>
      <c r="Q96" s="2" t="str">
        <f>'Bieu 3'!L25</f>
        <v>Giảm do xác định lại giá trị chi phí GPMB theo Quyết định phê duyệt dự án của Chủ tịch UBND tỉnh Bắc Kạn</v>
      </c>
    </row>
    <row r="97" spans="1:17" ht="56.25" customHeight="1">
      <c r="A97" s="7">
        <v>4</v>
      </c>
      <c r="B97" s="15" t="s">
        <v>151</v>
      </c>
      <c r="C97" s="7" t="s">
        <v>136</v>
      </c>
      <c r="D97" s="16">
        <f t="shared" si="31"/>
        <v>2700</v>
      </c>
      <c r="E97" s="30"/>
      <c r="F97" s="30">
        <v>2700</v>
      </c>
      <c r="G97" s="30"/>
      <c r="H97" s="30"/>
      <c r="I97" s="30"/>
      <c r="J97" s="30"/>
      <c r="K97" s="30"/>
      <c r="L97" s="16">
        <v>1360</v>
      </c>
      <c r="M97" s="30"/>
      <c r="N97" s="30"/>
      <c r="O97" s="16">
        <f t="shared" si="33"/>
        <v>1360</v>
      </c>
      <c r="P97" s="2" t="s">
        <v>27</v>
      </c>
      <c r="Q97" s="2"/>
    </row>
    <row r="98" spans="1:17" ht="71.25" customHeight="1">
      <c r="A98" s="7">
        <v>5</v>
      </c>
      <c r="B98" s="15" t="s">
        <v>137</v>
      </c>
      <c r="C98" s="7" t="s">
        <v>138</v>
      </c>
      <c r="D98" s="16">
        <v>1500</v>
      </c>
      <c r="E98" s="30"/>
      <c r="F98" s="30">
        <v>1500</v>
      </c>
      <c r="G98" s="7" t="s">
        <v>174</v>
      </c>
      <c r="H98" s="30">
        <v>982.89639999999997</v>
      </c>
      <c r="I98" s="30"/>
      <c r="J98" s="30">
        <v>982.89639999999997</v>
      </c>
      <c r="K98" s="30"/>
      <c r="L98" s="16">
        <v>982.89639999999997</v>
      </c>
      <c r="M98" s="30"/>
      <c r="N98" s="30"/>
      <c r="O98" s="16">
        <f t="shared" si="33"/>
        <v>982.89639999999997</v>
      </c>
      <c r="P98" s="2" t="s">
        <v>27</v>
      </c>
      <c r="Q98" s="2"/>
    </row>
    <row r="99" spans="1:17" ht="86.25" customHeight="1">
      <c r="A99" s="7">
        <v>6</v>
      </c>
      <c r="B99" s="15" t="s">
        <v>199</v>
      </c>
      <c r="C99" s="7" t="s">
        <v>200</v>
      </c>
      <c r="D99" s="16">
        <v>12000</v>
      </c>
      <c r="E99" s="30">
        <v>10000</v>
      </c>
      <c r="F99" s="30">
        <v>2000</v>
      </c>
      <c r="G99" s="7"/>
      <c r="H99" s="30"/>
      <c r="I99" s="30"/>
      <c r="J99" s="30"/>
      <c r="K99" s="30"/>
      <c r="L99" s="16">
        <v>2000</v>
      </c>
      <c r="M99" s="30"/>
      <c r="N99" s="30"/>
      <c r="O99" s="16">
        <f t="shared" si="33"/>
        <v>2000</v>
      </c>
      <c r="P99" s="2" t="s">
        <v>110</v>
      </c>
      <c r="Q99" s="2"/>
    </row>
    <row r="100" spans="1:17" ht="23.25" customHeight="1">
      <c r="A100" s="24"/>
      <c r="B100" s="12" t="s">
        <v>58</v>
      </c>
      <c r="C100" s="24"/>
      <c r="D100" s="13">
        <f>SUM(D101:D103)</f>
        <v>1888.7917190000001</v>
      </c>
      <c r="E100" s="13">
        <f t="shared" ref="E100:O100" si="39">SUM(E101:E103)</f>
        <v>0</v>
      </c>
      <c r="F100" s="13">
        <f t="shared" si="39"/>
        <v>1888.7917190000001</v>
      </c>
      <c r="G100" s="13">
        <f t="shared" si="39"/>
        <v>0</v>
      </c>
      <c r="H100" s="13">
        <f t="shared" si="39"/>
        <v>1243.4545000000001</v>
      </c>
      <c r="I100" s="13">
        <f t="shared" si="39"/>
        <v>0</v>
      </c>
      <c r="J100" s="13">
        <f t="shared" si="39"/>
        <v>1243.4545000000001</v>
      </c>
      <c r="K100" s="13">
        <f t="shared" si="39"/>
        <v>0</v>
      </c>
      <c r="L100" s="13">
        <f t="shared" si="39"/>
        <v>1843.4545000000001</v>
      </c>
      <c r="M100" s="13">
        <f t="shared" si="39"/>
        <v>0</v>
      </c>
      <c r="N100" s="13">
        <f t="shared" si="39"/>
        <v>0</v>
      </c>
      <c r="O100" s="13">
        <f t="shared" si="39"/>
        <v>1843.4545000000001</v>
      </c>
      <c r="P100" s="23"/>
      <c r="Q100" s="23"/>
    </row>
    <row r="101" spans="1:17" ht="72" customHeight="1">
      <c r="A101" s="7">
        <v>7</v>
      </c>
      <c r="B101" s="15" t="s">
        <v>95</v>
      </c>
      <c r="C101" s="7" t="s">
        <v>105</v>
      </c>
      <c r="D101" s="16">
        <f t="shared" si="31"/>
        <v>1158.239595</v>
      </c>
      <c r="E101" s="30"/>
      <c r="F101" s="30">
        <v>1158.239595</v>
      </c>
      <c r="G101" s="7" t="s">
        <v>169</v>
      </c>
      <c r="H101" s="131">
        <v>1119.4545000000001</v>
      </c>
      <c r="I101" s="30"/>
      <c r="J101" s="131">
        <v>1119.4545000000001</v>
      </c>
      <c r="K101" s="30"/>
      <c r="L101" s="45">
        <v>1119.4545000000001</v>
      </c>
      <c r="M101" s="30"/>
      <c r="N101" s="30"/>
      <c r="O101" s="16">
        <f t="shared" si="33"/>
        <v>1119.4545000000001</v>
      </c>
      <c r="P101" s="2" t="s">
        <v>27</v>
      </c>
      <c r="Q101" s="2"/>
    </row>
    <row r="102" spans="1:17" ht="72.75" customHeight="1">
      <c r="A102" s="7">
        <v>8</v>
      </c>
      <c r="B102" s="26" t="s">
        <v>96</v>
      </c>
      <c r="C102" s="7" t="s">
        <v>106</v>
      </c>
      <c r="D102" s="16">
        <f t="shared" si="31"/>
        <v>130.55212399999999</v>
      </c>
      <c r="E102" s="30"/>
      <c r="F102" s="30">
        <v>130.55212399999999</v>
      </c>
      <c r="G102" s="7" t="s">
        <v>180</v>
      </c>
      <c r="H102" s="44">
        <v>124</v>
      </c>
      <c r="I102" s="30"/>
      <c r="J102" s="44">
        <v>124</v>
      </c>
      <c r="K102" s="30"/>
      <c r="L102" s="16">
        <v>124</v>
      </c>
      <c r="M102" s="30"/>
      <c r="N102" s="30"/>
      <c r="O102" s="16">
        <f t="shared" si="33"/>
        <v>124</v>
      </c>
      <c r="P102" s="2" t="s">
        <v>27</v>
      </c>
      <c r="Q102" s="9"/>
    </row>
    <row r="103" spans="1:17" s="54" customFormat="1" ht="102" customHeight="1">
      <c r="A103" s="7">
        <v>9</v>
      </c>
      <c r="B103" s="26" t="s">
        <v>186</v>
      </c>
      <c r="C103" s="2" t="s">
        <v>187</v>
      </c>
      <c r="D103" s="16">
        <v>600</v>
      </c>
      <c r="E103" s="30"/>
      <c r="F103" s="30">
        <v>600</v>
      </c>
      <c r="G103" s="7"/>
      <c r="H103" s="44"/>
      <c r="I103" s="30"/>
      <c r="J103" s="44"/>
      <c r="K103" s="30"/>
      <c r="L103" s="16">
        <v>600</v>
      </c>
      <c r="M103" s="30"/>
      <c r="N103" s="30">
        <v>0</v>
      </c>
      <c r="O103" s="16">
        <f t="shared" si="33"/>
        <v>600</v>
      </c>
      <c r="P103" s="2" t="s">
        <v>27</v>
      </c>
      <c r="Q103" s="9"/>
    </row>
    <row r="104" spans="1:17" s="54" customFormat="1" ht="28.5" customHeight="1">
      <c r="A104" s="24" t="s">
        <v>191</v>
      </c>
      <c r="B104" s="28" t="s">
        <v>144</v>
      </c>
      <c r="C104" s="24"/>
      <c r="D104" s="25">
        <f>D105</f>
        <v>1011.396376</v>
      </c>
      <c r="E104" s="25">
        <f t="shared" ref="E104:K104" si="40">E105</f>
        <v>0</v>
      </c>
      <c r="F104" s="25">
        <f t="shared" si="40"/>
        <v>1011.396376</v>
      </c>
      <c r="G104" s="7"/>
      <c r="H104" s="25">
        <f t="shared" si="40"/>
        <v>924.402874</v>
      </c>
      <c r="I104" s="25">
        <f t="shared" si="40"/>
        <v>0</v>
      </c>
      <c r="J104" s="25">
        <f t="shared" si="40"/>
        <v>924.402874</v>
      </c>
      <c r="K104" s="25">
        <f t="shared" si="40"/>
        <v>0</v>
      </c>
      <c r="L104" s="25">
        <v>924.402874</v>
      </c>
      <c r="M104" s="25"/>
      <c r="N104" s="25"/>
      <c r="O104" s="72">
        <f t="shared" si="33"/>
        <v>924.402874</v>
      </c>
      <c r="P104" s="23"/>
      <c r="Q104" s="37"/>
    </row>
    <row r="105" spans="1:17" s="54" customFormat="1" ht="73.5" customHeight="1">
      <c r="A105" s="7">
        <v>10</v>
      </c>
      <c r="B105" s="26" t="s">
        <v>97</v>
      </c>
      <c r="C105" s="7" t="s">
        <v>107</v>
      </c>
      <c r="D105" s="16">
        <f t="shared" si="31"/>
        <v>1011.396376</v>
      </c>
      <c r="E105" s="30"/>
      <c r="F105" s="30">
        <v>1011.396376</v>
      </c>
      <c r="G105" s="7" t="s">
        <v>181</v>
      </c>
      <c r="H105" s="48">
        <v>924.402874</v>
      </c>
      <c r="I105" s="30"/>
      <c r="J105" s="48">
        <v>924.402874</v>
      </c>
      <c r="K105" s="30"/>
      <c r="L105" s="16">
        <v>924.402874</v>
      </c>
      <c r="M105" s="30"/>
      <c r="N105" s="30"/>
      <c r="O105" s="16">
        <f t="shared" si="33"/>
        <v>924.402874</v>
      </c>
      <c r="P105" s="2" t="s">
        <v>27</v>
      </c>
      <c r="Q105" s="2"/>
    </row>
    <row r="106" spans="1:17" s="54" customFormat="1" ht="35.25" customHeight="1">
      <c r="A106" s="24" t="s">
        <v>191</v>
      </c>
      <c r="B106" s="28" t="s">
        <v>143</v>
      </c>
      <c r="C106" s="24"/>
      <c r="D106" s="25">
        <f>D107</f>
        <v>6315</v>
      </c>
      <c r="E106" s="25">
        <f t="shared" ref="E106:O106" si="41">E107</f>
        <v>0</v>
      </c>
      <c r="F106" s="25">
        <f t="shared" si="41"/>
        <v>6315</v>
      </c>
      <c r="G106" s="25">
        <f t="shared" si="41"/>
        <v>0</v>
      </c>
      <c r="H106" s="25">
        <f t="shared" si="41"/>
        <v>0</v>
      </c>
      <c r="I106" s="25">
        <f t="shared" si="41"/>
        <v>0</v>
      </c>
      <c r="J106" s="25">
        <f t="shared" si="41"/>
        <v>0</v>
      </c>
      <c r="K106" s="25">
        <f t="shared" si="41"/>
        <v>0</v>
      </c>
      <c r="L106" s="25">
        <f t="shared" si="41"/>
        <v>6000</v>
      </c>
      <c r="M106" s="25">
        <f t="shared" si="41"/>
        <v>1500</v>
      </c>
      <c r="N106" s="25">
        <f t="shared" si="41"/>
        <v>0</v>
      </c>
      <c r="O106" s="25">
        <f t="shared" si="41"/>
        <v>4500</v>
      </c>
      <c r="P106" s="23"/>
      <c r="Q106" s="37"/>
    </row>
    <row r="107" spans="1:17" s="54" customFormat="1" ht="125.25" customHeight="1">
      <c r="A107" s="7">
        <v>11</v>
      </c>
      <c r="B107" s="26" t="s">
        <v>182</v>
      </c>
      <c r="C107" s="2" t="s">
        <v>109</v>
      </c>
      <c r="D107" s="16">
        <f t="shared" si="31"/>
        <v>6315</v>
      </c>
      <c r="E107" s="30"/>
      <c r="F107" s="30">
        <v>6315</v>
      </c>
      <c r="G107" s="30"/>
      <c r="H107" s="30"/>
      <c r="I107" s="30"/>
      <c r="J107" s="30"/>
      <c r="K107" s="30"/>
      <c r="L107" s="16">
        <v>6000</v>
      </c>
      <c r="M107" s="30">
        <v>1500</v>
      </c>
      <c r="N107" s="30"/>
      <c r="O107" s="16">
        <f t="shared" si="33"/>
        <v>4500</v>
      </c>
      <c r="P107" s="2" t="s">
        <v>110</v>
      </c>
      <c r="Q107" s="2" t="s">
        <v>243</v>
      </c>
    </row>
    <row r="108" spans="1:17" s="55" customFormat="1" ht="28.5" customHeight="1">
      <c r="A108" s="24" t="s">
        <v>191</v>
      </c>
      <c r="B108" s="28" t="s">
        <v>190</v>
      </c>
      <c r="C108" s="24"/>
      <c r="D108" s="25">
        <f>SUM(D109:D112)</f>
        <v>17422.909340999999</v>
      </c>
      <c r="E108" s="25">
        <f t="shared" ref="E108:K108" si="42">SUM(E109:E112)</f>
        <v>0</v>
      </c>
      <c r="F108" s="25">
        <f t="shared" si="42"/>
        <v>16777.909340999999</v>
      </c>
      <c r="G108" s="25">
        <f t="shared" si="42"/>
        <v>0</v>
      </c>
      <c r="H108" s="25">
        <f t="shared" si="42"/>
        <v>884.31200000000001</v>
      </c>
      <c r="I108" s="25">
        <f t="shared" si="42"/>
        <v>645</v>
      </c>
      <c r="J108" s="25">
        <f t="shared" si="42"/>
        <v>239.31200000000001</v>
      </c>
      <c r="K108" s="25">
        <f t="shared" si="42"/>
        <v>0</v>
      </c>
      <c r="L108" s="25">
        <f>SUM(L109:L112)</f>
        <v>16439.311999999998</v>
      </c>
      <c r="M108" s="25">
        <f t="shared" ref="M108:O108" si="43">SUM(M109:M112)</f>
        <v>0</v>
      </c>
      <c r="N108" s="25">
        <f t="shared" si="43"/>
        <v>0</v>
      </c>
      <c r="O108" s="25">
        <f t="shared" si="43"/>
        <v>16439.311999999998</v>
      </c>
      <c r="P108" s="23"/>
      <c r="Q108" s="37"/>
    </row>
    <row r="109" spans="1:17" s="54" customFormat="1" ht="73.5" customHeight="1">
      <c r="A109" s="7">
        <v>12</v>
      </c>
      <c r="B109" s="26" t="s">
        <v>98</v>
      </c>
      <c r="C109" s="2" t="s">
        <v>127</v>
      </c>
      <c r="D109" s="16">
        <f t="shared" si="31"/>
        <v>5001.0709999999999</v>
      </c>
      <c r="E109" s="30"/>
      <c r="F109" s="49">
        <v>5001.0709999999999</v>
      </c>
      <c r="G109" s="30"/>
      <c r="H109" s="30"/>
      <c r="I109" s="30"/>
      <c r="J109" s="30"/>
      <c r="K109" s="30"/>
      <c r="L109" s="16">
        <v>4700</v>
      </c>
      <c r="M109" s="30"/>
      <c r="N109" s="30"/>
      <c r="O109" s="16">
        <f t="shared" si="33"/>
        <v>4700</v>
      </c>
      <c r="P109" s="2" t="s">
        <v>111</v>
      </c>
      <c r="Q109" s="9"/>
    </row>
    <row r="110" spans="1:17" s="54" customFormat="1" ht="53.25" customHeight="1">
      <c r="A110" s="7">
        <v>13</v>
      </c>
      <c r="B110" s="26" t="s">
        <v>99</v>
      </c>
      <c r="C110" s="2" t="s">
        <v>112</v>
      </c>
      <c r="D110" s="16">
        <v>921.83834100000001</v>
      </c>
      <c r="E110" s="30"/>
      <c r="F110" s="49">
        <v>276.83834100000001</v>
      </c>
      <c r="G110" s="2" t="s">
        <v>172</v>
      </c>
      <c r="H110" s="30">
        <f>I110+J110</f>
        <v>884.31200000000001</v>
      </c>
      <c r="I110" s="30">
        <v>645</v>
      </c>
      <c r="J110" s="30">
        <v>239.31200000000001</v>
      </c>
      <c r="K110" s="30"/>
      <c r="L110" s="16">
        <v>239.31200000000001</v>
      </c>
      <c r="M110" s="30"/>
      <c r="N110" s="30"/>
      <c r="O110" s="16">
        <f t="shared" si="33"/>
        <v>239.31200000000001</v>
      </c>
      <c r="P110" s="2" t="s">
        <v>27</v>
      </c>
      <c r="Q110" s="62"/>
    </row>
    <row r="111" spans="1:17" s="54" customFormat="1" ht="54.75" customHeight="1">
      <c r="A111" s="7">
        <v>14</v>
      </c>
      <c r="B111" s="15" t="s">
        <v>183</v>
      </c>
      <c r="C111" s="2" t="s">
        <v>193</v>
      </c>
      <c r="D111" s="16">
        <f>E111+F111</f>
        <v>6500</v>
      </c>
      <c r="E111" s="30"/>
      <c r="F111" s="49">
        <v>6500</v>
      </c>
      <c r="G111" s="2"/>
      <c r="H111" s="30"/>
      <c r="I111" s="30"/>
      <c r="J111" s="30"/>
      <c r="K111" s="30"/>
      <c r="L111" s="49">
        <v>6500</v>
      </c>
      <c r="M111" s="30"/>
      <c r="N111" s="49"/>
      <c r="O111" s="16">
        <f>L111-M111+N111</f>
        <v>6500</v>
      </c>
      <c r="P111" s="2" t="s">
        <v>27</v>
      </c>
      <c r="Q111" s="2"/>
    </row>
    <row r="112" spans="1:17" s="54" customFormat="1" ht="54.75" customHeight="1">
      <c r="A112" s="7">
        <v>15</v>
      </c>
      <c r="B112" s="26" t="s">
        <v>185</v>
      </c>
      <c r="C112" s="2" t="s">
        <v>192</v>
      </c>
      <c r="D112" s="16">
        <f>E112+F112</f>
        <v>5000</v>
      </c>
      <c r="E112" s="30"/>
      <c r="F112" s="49">
        <v>5000</v>
      </c>
      <c r="G112" s="2"/>
      <c r="H112" s="30"/>
      <c r="I112" s="30"/>
      <c r="J112" s="30"/>
      <c r="K112" s="30"/>
      <c r="L112" s="16">
        <v>5000</v>
      </c>
      <c r="M112" s="30"/>
      <c r="N112" s="49"/>
      <c r="O112" s="16">
        <f>L112-M112+N112</f>
        <v>5000</v>
      </c>
      <c r="P112" s="2" t="s">
        <v>27</v>
      </c>
      <c r="Q112" s="2"/>
    </row>
    <row r="113" spans="1:17" s="54" customFormat="1" ht="20.25" customHeight="1">
      <c r="A113" s="24" t="s">
        <v>191</v>
      </c>
      <c r="B113" s="28" t="s">
        <v>135</v>
      </c>
      <c r="C113" s="24"/>
      <c r="D113" s="25">
        <f>D114+D115+D116</f>
        <v>9496.7010410000003</v>
      </c>
      <c r="E113" s="25">
        <f t="shared" ref="E113:O113" si="44">E114+E115+E116</f>
        <v>0</v>
      </c>
      <c r="F113" s="25">
        <f t="shared" si="44"/>
        <v>9496.7010410000003</v>
      </c>
      <c r="G113" s="25">
        <f t="shared" si="44"/>
        <v>0</v>
      </c>
      <c r="H113" s="25">
        <f t="shared" si="44"/>
        <v>0</v>
      </c>
      <c r="I113" s="25">
        <f t="shared" si="44"/>
        <v>0</v>
      </c>
      <c r="J113" s="25">
        <f t="shared" si="44"/>
        <v>0</v>
      </c>
      <c r="K113" s="25">
        <f t="shared" si="44"/>
        <v>0</v>
      </c>
      <c r="L113" s="25">
        <f t="shared" si="44"/>
        <v>9300</v>
      </c>
      <c r="M113" s="25">
        <f t="shared" si="44"/>
        <v>0</v>
      </c>
      <c r="N113" s="25">
        <f t="shared" si="44"/>
        <v>0</v>
      </c>
      <c r="O113" s="25">
        <f t="shared" si="44"/>
        <v>9300</v>
      </c>
      <c r="P113" s="23"/>
      <c r="Q113" s="37"/>
    </row>
    <row r="114" spans="1:17" s="163" customFormat="1" ht="155.25" customHeight="1">
      <c r="A114" s="88">
        <v>16</v>
      </c>
      <c r="B114" s="133" t="s">
        <v>101</v>
      </c>
      <c r="C114" s="90" t="s">
        <v>108</v>
      </c>
      <c r="D114" s="48">
        <v>2428.6078969999999</v>
      </c>
      <c r="E114" s="48"/>
      <c r="F114" s="48">
        <v>2428.6078969999999</v>
      </c>
      <c r="G114" s="48"/>
      <c r="H114" s="48"/>
      <c r="I114" s="48"/>
      <c r="J114" s="48"/>
      <c r="K114" s="48"/>
      <c r="L114" s="48">
        <v>2300</v>
      </c>
      <c r="M114" s="142"/>
      <c r="N114" s="142"/>
      <c r="O114" s="48">
        <f t="shared" ref="O114:O116" si="45">L114-M114+N114</f>
        <v>2300</v>
      </c>
      <c r="P114" s="90" t="s">
        <v>93</v>
      </c>
      <c r="Q114" s="90"/>
    </row>
    <row r="115" spans="1:17" s="163" customFormat="1" ht="114.75" customHeight="1">
      <c r="A115" s="88">
        <v>17</v>
      </c>
      <c r="B115" s="133" t="s">
        <v>102</v>
      </c>
      <c r="C115" s="90" t="s">
        <v>154</v>
      </c>
      <c r="D115" s="48">
        <v>3237.4611439999999</v>
      </c>
      <c r="E115" s="48"/>
      <c r="F115" s="48">
        <v>3237.4611439999999</v>
      </c>
      <c r="G115" s="48"/>
      <c r="H115" s="48"/>
      <c r="I115" s="48"/>
      <c r="J115" s="48"/>
      <c r="K115" s="48"/>
      <c r="L115" s="48">
        <v>3200</v>
      </c>
      <c r="M115" s="142"/>
      <c r="N115" s="142"/>
      <c r="O115" s="48">
        <f t="shared" si="45"/>
        <v>3200</v>
      </c>
      <c r="P115" s="90" t="s">
        <v>93</v>
      </c>
      <c r="Q115" s="90"/>
    </row>
    <row r="116" spans="1:17" s="162" customFormat="1" ht="116.25" customHeight="1">
      <c r="A116" s="88">
        <v>18</v>
      </c>
      <c r="B116" s="133" t="s">
        <v>103</v>
      </c>
      <c r="C116" s="90" t="s">
        <v>139</v>
      </c>
      <c r="D116" s="48">
        <v>3830.6320000000001</v>
      </c>
      <c r="E116" s="48"/>
      <c r="F116" s="48">
        <v>3830.6320000000001</v>
      </c>
      <c r="G116" s="48"/>
      <c r="H116" s="48"/>
      <c r="I116" s="48"/>
      <c r="J116" s="48"/>
      <c r="K116" s="48"/>
      <c r="L116" s="48">
        <v>3800</v>
      </c>
      <c r="M116" s="142">
        <v>0</v>
      </c>
      <c r="N116" s="142"/>
      <c r="O116" s="48">
        <f t="shared" si="45"/>
        <v>3800</v>
      </c>
      <c r="P116" s="90" t="s">
        <v>93</v>
      </c>
      <c r="Q116" s="90"/>
    </row>
    <row r="117" spans="1:17" s="165" customFormat="1" ht="24" customHeight="1">
      <c r="A117" s="164" t="s">
        <v>191</v>
      </c>
      <c r="B117" s="160" t="s">
        <v>5</v>
      </c>
      <c r="C117" s="164"/>
      <c r="D117" s="161">
        <f>D118</f>
        <v>4400</v>
      </c>
      <c r="E117" s="161">
        <f t="shared" ref="E117:Q117" si="46">E118</f>
        <v>0</v>
      </c>
      <c r="F117" s="161">
        <f t="shared" si="46"/>
        <v>4400</v>
      </c>
      <c r="G117" s="161">
        <f t="shared" si="46"/>
        <v>0</v>
      </c>
      <c r="H117" s="161">
        <f t="shared" si="46"/>
        <v>0</v>
      </c>
      <c r="I117" s="161">
        <f t="shared" si="46"/>
        <v>0</v>
      </c>
      <c r="J117" s="161">
        <f t="shared" si="46"/>
        <v>0</v>
      </c>
      <c r="K117" s="161">
        <f t="shared" si="46"/>
        <v>0</v>
      </c>
      <c r="L117" s="161">
        <f t="shared" si="46"/>
        <v>4400</v>
      </c>
      <c r="M117" s="161">
        <f t="shared" si="46"/>
        <v>0</v>
      </c>
      <c r="N117" s="161">
        <f t="shared" si="46"/>
        <v>0</v>
      </c>
      <c r="O117" s="161">
        <f t="shared" si="46"/>
        <v>4400</v>
      </c>
      <c r="P117" s="161"/>
      <c r="Q117" s="161">
        <f t="shared" si="46"/>
        <v>0</v>
      </c>
    </row>
    <row r="118" spans="1:17" s="168" customFormat="1" ht="83.25" customHeight="1">
      <c r="A118" s="88">
        <v>19</v>
      </c>
      <c r="B118" s="133" t="s">
        <v>188</v>
      </c>
      <c r="C118" s="90" t="s">
        <v>198</v>
      </c>
      <c r="D118" s="48">
        <v>4400</v>
      </c>
      <c r="E118" s="166"/>
      <c r="F118" s="48">
        <v>4400</v>
      </c>
      <c r="G118" s="166"/>
      <c r="H118" s="166"/>
      <c r="I118" s="166"/>
      <c r="J118" s="166"/>
      <c r="K118" s="166"/>
      <c r="L118" s="167">
        <v>4400</v>
      </c>
      <c r="M118" s="166"/>
      <c r="N118" s="167"/>
      <c r="O118" s="48">
        <f>L118-M118+N118</f>
        <v>4400</v>
      </c>
      <c r="P118" s="90" t="s">
        <v>27</v>
      </c>
      <c r="Q118" s="166"/>
    </row>
    <row r="119" spans="1:17" s="162" customFormat="1" ht="38.25" customHeight="1">
      <c r="A119" s="169" t="s">
        <v>191</v>
      </c>
      <c r="B119" s="160" t="s">
        <v>240</v>
      </c>
      <c r="C119" s="135"/>
      <c r="D119" s="161">
        <f>SUM(D120:D128)</f>
        <v>6251.1618730000009</v>
      </c>
      <c r="E119" s="161">
        <f t="shared" ref="E119:O119" si="47">SUM(E120:E128)</f>
        <v>0</v>
      </c>
      <c r="F119" s="161">
        <f t="shared" si="47"/>
        <v>6251.1618730000009</v>
      </c>
      <c r="G119" s="161">
        <f t="shared" si="47"/>
        <v>0</v>
      </c>
      <c r="H119" s="161">
        <f t="shared" si="47"/>
        <v>0</v>
      </c>
      <c r="I119" s="161">
        <f t="shared" si="47"/>
        <v>0</v>
      </c>
      <c r="J119" s="161">
        <f t="shared" si="47"/>
        <v>0</v>
      </c>
      <c r="K119" s="161">
        <f t="shared" si="47"/>
        <v>0</v>
      </c>
      <c r="L119" s="161">
        <f t="shared" si="47"/>
        <v>0</v>
      </c>
      <c r="M119" s="161">
        <f t="shared" si="47"/>
        <v>0</v>
      </c>
      <c r="N119" s="161">
        <f t="shared" si="47"/>
        <v>4305</v>
      </c>
      <c r="O119" s="161">
        <f t="shared" si="47"/>
        <v>4305</v>
      </c>
      <c r="P119" s="135"/>
      <c r="Q119" s="135"/>
    </row>
    <row r="120" spans="1:17" ht="83.25" customHeight="1">
      <c r="A120" s="7">
        <v>20</v>
      </c>
      <c r="B120" s="133" t="s">
        <v>246</v>
      </c>
      <c r="C120" s="134" t="s">
        <v>257</v>
      </c>
      <c r="D120" s="48">
        <f t="shared" ref="D120:D128" si="48">E120+F120</f>
        <v>590</v>
      </c>
      <c r="E120" s="135"/>
      <c r="F120" s="136">
        <v>590</v>
      </c>
      <c r="G120" s="135"/>
      <c r="H120" s="135"/>
      <c r="I120" s="135"/>
      <c r="J120" s="135"/>
      <c r="K120" s="135"/>
      <c r="L120" s="136">
        <v>0</v>
      </c>
      <c r="M120" s="135"/>
      <c r="N120" s="136">
        <v>400</v>
      </c>
      <c r="O120" s="48">
        <f>N120</f>
        <v>400</v>
      </c>
      <c r="P120" s="90" t="s">
        <v>242</v>
      </c>
      <c r="Q120" s="90" t="s">
        <v>253</v>
      </c>
    </row>
    <row r="121" spans="1:17" ht="83.25" customHeight="1">
      <c r="A121" s="7">
        <v>21</v>
      </c>
      <c r="B121" s="133" t="s">
        <v>247</v>
      </c>
      <c r="C121" s="134" t="s">
        <v>258</v>
      </c>
      <c r="D121" s="48">
        <f t="shared" si="48"/>
        <v>1234.7760000000001</v>
      </c>
      <c r="E121" s="135"/>
      <c r="F121" s="136">
        <v>1234.7760000000001</v>
      </c>
      <c r="G121" s="135"/>
      <c r="H121" s="135"/>
      <c r="I121" s="135"/>
      <c r="J121" s="135"/>
      <c r="K121" s="135"/>
      <c r="L121" s="136">
        <v>0</v>
      </c>
      <c r="M121" s="135"/>
      <c r="N121" s="136">
        <v>850</v>
      </c>
      <c r="O121" s="48">
        <f t="shared" ref="O121:O128" si="49">N121</f>
        <v>850</v>
      </c>
      <c r="P121" s="90" t="s">
        <v>242</v>
      </c>
      <c r="Q121" s="90" t="s">
        <v>253</v>
      </c>
    </row>
    <row r="122" spans="1:17" ht="83.25" customHeight="1">
      <c r="A122" s="7">
        <v>22</v>
      </c>
      <c r="B122" s="133" t="s">
        <v>248</v>
      </c>
      <c r="C122" s="134" t="s">
        <v>259</v>
      </c>
      <c r="D122" s="48">
        <f t="shared" si="48"/>
        <v>667.71207100000004</v>
      </c>
      <c r="E122" s="135"/>
      <c r="F122" s="136">
        <v>667.71207100000004</v>
      </c>
      <c r="G122" s="135"/>
      <c r="H122" s="135"/>
      <c r="I122" s="135"/>
      <c r="J122" s="135"/>
      <c r="K122" s="135"/>
      <c r="L122" s="136">
        <v>0</v>
      </c>
      <c r="M122" s="135"/>
      <c r="N122" s="136">
        <v>450</v>
      </c>
      <c r="O122" s="48">
        <f t="shared" si="49"/>
        <v>450</v>
      </c>
      <c r="P122" s="90" t="s">
        <v>242</v>
      </c>
      <c r="Q122" s="90" t="s">
        <v>253</v>
      </c>
    </row>
    <row r="123" spans="1:17" ht="83.25" customHeight="1">
      <c r="A123" s="7">
        <v>23</v>
      </c>
      <c r="B123" s="133" t="s">
        <v>249</v>
      </c>
      <c r="C123" s="134" t="s">
        <v>260</v>
      </c>
      <c r="D123" s="136">
        <f t="shared" si="48"/>
        <v>456.18299999999999</v>
      </c>
      <c r="E123" s="136"/>
      <c r="F123" s="136">
        <v>456.18299999999999</v>
      </c>
      <c r="G123" s="136"/>
      <c r="H123" s="136"/>
      <c r="I123" s="136"/>
      <c r="J123" s="136"/>
      <c r="K123" s="136"/>
      <c r="L123" s="136">
        <v>0</v>
      </c>
      <c r="M123" s="136"/>
      <c r="N123" s="136">
        <v>320</v>
      </c>
      <c r="O123" s="136">
        <f t="shared" si="49"/>
        <v>320</v>
      </c>
      <c r="P123" s="90" t="s">
        <v>242</v>
      </c>
      <c r="Q123" s="90" t="s">
        <v>253</v>
      </c>
    </row>
    <row r="124" spans="1:17" ht="83.25" customHeight="1">
      <c r="A124" s="7">
        <v>24</v>
      </c>
      <c r="B124" s="133" t="s">
        <v>250</v>
      </c>
      <c r="C124" s="134" t="s">
        <v>261</v>
      </c>
      <c r="D124" s="136">
        <f t="shared" si="48"/>
        <v>414.917374</v>
      </c>
      <c r="E124" s="136"/>
      <c r="F124" s="136">
        <v>414.917374</v>
      </c>
      <c r="G124" s="136"/>
      <c r="H124" s="136"/>
      <c r="I124" s="136"/>
      <c r="J124" s="136"/>
      <c r="K124" s="136"/>
      <c r="L124" s="136">
        <v>0</v>
      </c>
      <c r="M124" s="136"/>
      <c r="N124" s="136">
        <v>290</v>
      </c>
      <c r="O124" s="136">
        <f t="shared" si="49"/>
        <v>290</v>
      </c>
      <c r="P124" s="90" t="s">
        <v>242</v>
      </c>
      <c r="Q124" s="90" t="s">
        <v>253</v>
      </c>
    </row>
    <row r="125" spans="1:17" ht="72.75" customHeight="1">
      <c r="A125" s="7">
        <v>25</v>
      </c>
      <c r="B125" s="133" t="s">
        <v>278</v>
      </c>
      <c r="C125" s="156" t="s">
        <v>279</v>
      </c>
      <c r="D125" s="136">
        <f t="shared" si="48"/>
        <v>930.43144299999994</v>
      </c>
      <c r="E125" s="136"/>
      <c r="F125" s="136">
        <v>930.43144299999994</v>
      </c>
      <c r="G125" s="136"/>
      <c r="H125" s="136"/>
      <c r="I125" s="136"/>
      <c r="J125" s="136"/>
      <c r="K125" s="136"/>
      <c r="L125" s="136">
        <v>0</v>
      </c>
      <c r="M125" s="136"/>
      <c r="N125" s="136">
        <v>650</v>
      </c>
      <c r="O125" s="136">
        <f t="shared" si="49"/>
        <v>650</v>
      </c>
      <c r="P125" s="90" t="s">
        <v>242</v>
      </c>
      <c r="Q125" s="90" t="s">
        <v>253</v>
      </c>
    </row>
    <row r="126" spans="1:17" ht="79.5" customHeight="1">
      <c r="A126" s="7">
        <v>26</v>
      </c>
      <c r="B126" s="133" t="s">
        <v>280</v>
      </c>
      <c r="C126" s="156" t="s">
        <v>281</v>
      </c>
      <c r="D126" s="136">
        <f t="shared" si="48"/>
        <v>663</v>
      </c>
      <c r="E126" s="136"/>
      <c r="F126" s="136">
        <v>663</v>
      </c>
      <c r="G126" s="136"/>
      <c r="H126" s="136"/>
      <c r="I126" s="136"/>
      <c r="J126" s="136"/>
      <c r="K126" s="136"/>
      <c r="L126" s="136">
        <v>0</v>
      </c>
      <c r="M126" s="136"/>
      <c r="N126" s="136">
        <v>450</v>
      </c>
      <c r="O126" s="136">
        <f t="shared" si="49"/>
        <v>450</v>
      </c>
      <c r="P126" s="90" t="s">
        <v>242</v>
      </c>
      <c r="Q126" s="90" t="s">
        <v>253</v>
      </c>
    </row>
    <row r="127" spans="1:17" ht="99">
      <c r="A127" s="7">
        <v>27</v>
      </c>
      <c r="B127" s="133" t="s">
        <v>282</v>
      </c>
      <c r="C127" s="156" t="s">
        <v>283</v>
      </c>
      <c r="D127" s="136">
        <f t="shared" si="48"/>
        <v>99.223827999999997</v>
      </c>
      <c r="E127" s="136"/>
      <c r="F127" s="136">
        <v>99.223827999999997</v>
      </c>
      <c r="G127" s="136"/>
      <c r="H127" s="136"/>
      <c r="I127" s="136"/>
      <c r="J127" s="136"/>
      <c r="K127" s="136"/>
      <c r="L127" s="136">
        <v>0</v>
      </c>
      <c r="M127" s="136"/>
      <c r="N127" s="136">
        <v>95</v>
      </c>
      <c r="O127" s="136">
        <f t="shared" si="49"/>
        <v>95</v>
      </c>
      <c r="P127" s="90" t="s">
        <v>242</v>
      </c>
      <c r="Q127" s="90" t="s">
        <v>253</v>
      </c>
    </row>
    <row r="128" spans="1:17" ht="91.5" customHeight="1">
      <c r="A128" s="7">
        <v>28</v>
      </c>
      <c r="B128" s="133" t="s">
        <v>284</v>
      </c>
      <c r="C128" s="156" t="s">
        <v>285</v>
      </c>
      <c r="D128" s="136">
        <f t="shared" si="48"/>
        <v>1194.9181570000001</v>
      </c>
      <c r="E128" s="136"/>
      <c r="F128" s="136">
        <v>1194.9181570000001</v>
      </c>
      <c r="G128" s="136"/>
      <c r="H128" s="136"/>
      <c r="I128" s="136"/>
      <c r="J128" s="136"/>
      <c r="K128" s="136"/>
      <c r="L128" s="136">
        <v>0</v>
      </c>
      <c r="M128" s="136"/>
      <c r="N128" s="136">
        <v>800</v>
      </c>
      <c r="O128" s="136">
        <f t="shared" si="49"/>
        <v>800</v>
      </c>
      <c r="P128" s="90" t="s">
        <v>242</v>
      </c>
      <c r="Q128" s="90" t="s">
        <v>253</v>
      </c>
    </row>
    <row r="129" ht="53.25" customHeight="1"/>
  </sheetData>
  <mergeCells count="26">
    <mergeCell ref="E7:E9"/>
    <mergeCell ref="N8:N9"/>
    <mergeCell ref="M5:N7"/>
    <mergeCell ref="O5:O9"/>
    <mergeCell ref="P5:P9"/>
    <mergeCell ref="Q5:Q9"/>
    <mergeCell ref="F7:F9"/>
    <mergeCell ref="H7:H9"/>
    <mergeCell ref="I7:I9"/>
    <mergeCell ref="J7:J9"/>
    <mergeCell ref="M8:M9"/>
    <mergeCell ref="H6:J6"/>
    <mergeCell ref="A1:Q1"/>
    <mergeCell ref="A2:Q2"/>
    <mergeCell ref="A3:Q3"/>
    <mergeCell ref="A4:Q4"/>
    <mergeCell ref="A5:A9"/>
    <mergeCell ref="B5:B9"/>
    <mergeCell ref="C5:F5"/>
    <mergeCell ref="G5:J5"/>
    <mergeCell ref="K5:K9"/>
    <mergeCell ref="L5:L9"/>
    <mergeCell ref="C6:C9"/>
    <mergeCell ref="D6:F6"/>
    <mergeCell ref="G6:G9"/>
    <mergeCell ref="D7:D9"/>
  </mergeCells>
  <pageMargins left="0.27559055118110237" right="0.19685039370078741" top="0.47244094488188981" bottom="0.39370078740157483" header="0.47244094488188981" footer="0.19685039370078741"/>
  <pageSetup paperSize="9" scale="70" orientation="landscape" r:id="rId1"/>
  <headerFooter>
    <oddFooter>Trang &amp;P</oddFooter>
  </headerFooter>
  <ignoredErrors>
    <ignoredError sqref="D64:P64 D66:P66 D65:K65 M65:P65 O21 O100 O93:O94 O77:O79 O84 O108 O68 D68 O7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70" zoomScaleNormal="70" zoomScalePageLayoutView="85" workbookViewId="0">
      <selection activeCell="G5" sqref="G5:G9"/>
    </sheetView>
  </sheetViews>
  <sheetFormatPr defaultRowHeight="15"/>
  <cols>
    <col min="1" max="1" width="6.25" style="75" customWidth="1"/>
    <col min="2" max="2" width="27.375" style="73" customWidth="1"/>
    <col min="3" max="3" width="16.75" style="73" customWidth="1"/>
    <col min="4" max="4" width="10.375" style="76" customWidth="1"/>
    <col min="5" max="5" width="10.5" style="76" customWidth="1"/>
    <col min="6" max="6" width="9.875" style="76" customWidth="1"/>
    <col min="7" max="7" width="12.5" style="76" customWidth="1"/>
    <col min="8" max="8" width="11.5" style="76" customWidth="1"/>
    <col min="9" max="9" width="10.25" style="76" customWidth="1"/>
    <col min="10" max="10" width="11.875" style="76" customWidth="1"/>
    <col min="11" max="11" width="11.625" style="73" customWidth="1"/>
    <col min="12" max="12" width="13.5" style="73" customWidth="1"/>
    <col min="13" max="16384" width="9" style="73"/>
  </cols>
  <sheetData>
    <row r="1" spans="1:15" ht="15.75">
      <c r="A1" s="181" t="s">
        <v>236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5" ht="21.75" customHeight="1">
      <c r="A2" s="182" t="s">
        <v>232</v>
      </c>
      <c r="B2" s="182"/>
      <c r="C2" s="182"/>
      <c r="D2" s="183"/>
      <c r="E2" s="183"/>
      <c r="F2" s="183"/>
      <c r="G2" s="184"/>
      <c r="H2" s="184"/>
      <c r="I2" s="184"/>
      <c r="J2" s="184"/>
      <c r="K2" s="182"/>
      <c r="L2" s="182"/>
    </row>
    <row r="3" spans="1:15" ht="21.75" customHeight="1">
      <c r="A3" s="185" t="str">
        <f>'Bieu 2'!A3</f>
        <v>(Kèm theo Nghị quyết số:     27 /NQ-HĐND ngày  19 tháng 12 năm 2023 của Hội đồng nhân dân huyện Chợ Đồn)</v>
      </c>
      <c r="B3" s="185"/>
      <c r="C3" s="185"/>
      <c r="D3" s="186"/>
      <c r="E3" s="186"/>
      <c r="F3" s="186"/>
      <c r="G3" s="187"/>
      <c r="H3" s="187"/>
      <c r="I3" s="187"/>
      <c r="J3" s="187"/>
      <c r="K3" s="185"/>
      <c r="L3" s="185"/>
    </row>
    <row r="4" spans="1:15" ht="20.25" customHeight="1">
      <c r="A4" s="188" t="s">
        <v>16</v>
      </c>
      <c r="B4" s="188"/>
      <c r="C4" s="188"/>
      <c r="D4" s="189"/>
      <c r="E4" s="189"/>
      <c r="F4" s="189"/>
      <c r="G4" s="190"/>
      <c r="H4" s="190"/>
      <c r="I4" s="190"/>
      <c r="J4" s="190"/>
      <c r="K4" s="191"/>
      <c r="L4" s="188"/>
    </row>
    <row r="5" spans="1:15" ht="39.75" customHeight="1">
      <c r="A5" s="198" t="s">
        <v>196</v>
      </c>
      <c r="B5" s="198" t="s">
        <v>0</v>
      </c>
      <c r="C5" s="198" t="s">
        <v>230</v>
      </c>
      <c r="D5" s="198"/>
      <c r="E5" s="198"/>
      <c r="F5" s="198"/>
      <c r="G5" s="197" t="s">
        <v>235</v>
      </c>
      <c r="H5" s="197" t="s">
        <v>159</v>
      </c>
      <c r="I5" s="197"/>
      <c r="J5" s="197" t="s">
        <v>205</v>
      </c>
      <c r="K5" s="198" t="s">
        <v>24</v>
      </c>
      <c r="L5" s="198" t="s">
        <v>1</v>
      </c>
    </row>
    <row r="6" spans="1:15" ht="25.5" customHeight="1">
      <c r="A6" s="198"/>
      <c r="B6" s="198"/>
      <c r="C6" s="198" t="s">
        <v>2</v>
      </c>
      <c r="D6" s="197" t="s">
        <v>17</v>
      </c>
      <c r="E6" s="197"/>
      <c r="F6" s="197"/>
      <c r="G6" s="197"/>
      <c r="H6" s="197"/>
      <c r="I6" s="197"/>
      <c r="J6" s="197"/>
      <c r="K6" s="198"/>
      <c r="L6" s="198"/>
    </row>
    <row r="7" spans="1:15" ht="14.25" customHeight="1">
      <c r="A7" s="198"/>
      <c r="B7" s="198"/>
      <c r="C7" s="198"/>
      <c r="D7" s="197" t="s">
        <v>4</v>
      </c>
      <c r="E7" s="199" t="s">
        <v>256</v>
      </c>
      <c r="F7" s="199" t="s">
        <v>26</v>
      </c>
      <c r="G7" s="197"/>
      <c r="H7" s="197"/>
      <c r="I7" s="197"/>
      <c r="J7" s="197"/>
      <c r="K7" s="198"/>
      <c r="L7" s="198"/>
    </row>
    <row r="8" spans="1:15">
      <c r="A8" s="198"/>
      <c r="B8" s="198"/>
      <c r="C8" s="198"/>
      <c r="D8" s="197"/>
      <c r="E8" s="200"/>
      <c r="F8" s="200"/>
      <c r="G8" s="197"/>
      <c r="H8" s="197" t="s">
        <v>141</v>
      </c>
      <c r="I8" s="197" t="s">
        <v>140</v>
      </c>
      <c r="J8" s="197"/>
      <c r="K8" s="198"/>
      <c r="L8" s="198"/>
    </row>
    <row r="9" spans="1:15" ht="77.25" customHeight="1">
      <c r="A9" s="198"/>
      <c r="B9" s="198"/>
      <c r="C9" s="198"/>
      <c r="D9" s="197"/>
      <c r="E9" s="200"/>
      <c r="F9" s="200"/>
      <c r="G9" s="197"/>
      <c r="H9" s="197"/>
      <c r="I9" s="197"/>
      <c r="J9" s="197"/>
      <c r="K9" s="198"/>
      <c r="L9" s="198"/>
    </row>
    <row r="10" spans="1:15" ht="21" customHeight="1">
      <c r="A10" s="77">
        <v>1</v>
      </c>
      <c r="B10" s="77">
        <v>2</v>
      </c>
      <c r="C10" s="77">
        <v>3</v>
      </c>
      <c r="D10" s="78" t="s">
        <v>131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79" t="s">
        <v>189</v>
      </c>
      <c r="K10" s="77">
        <v>11</v>
      </c>
      <c r="L10" s="77">
        <v>12</v>
      </c>
    </row>
    <row r="11" spans="1:15" s="87" customFormat="1" ht="27" customHeight="1">
      <c r="A11" s="99"/>
      <c r="B11" s="99" t="s">
        <v>163</v>
      </c>
      <c r="C11" s="99"/>
      <c r="D11" s="102">
        <f t="shared" ref="D11:J11" si="0">D12+D22</f>
        <v>36062.548538999996</v>
      </c>
      <c r="E11" s="102">
        <f t="shared" si="0"/>
        <v>17996.386665999999</v>
      </c>
      <c r="F11" s="102">
        <f t="shared" si="0"/>
        <v>18066.161873000001</v>
      </c>
      <c r="G11" s="102">
        <f t="shared" si="0"/>
        <v>48211.682188999999</v>
      </c>
      <c r="H11" s="102">
        <f t="shared" si="0"/>
        <v>31601.763711999993</v>
      </c>
      <c r="I11" s="102">
        <f t="shared" si="0"/>
        <v>7688.6821890000001</v>
      </c>
      <c r="J11" s="102">
        <f t="shared" si="0"/>
        <v>24298.600666000006</v>
      </c>
      <c r="K11" s="99"/>
      <c r="L11" s="99"/>
    </row>
    <row r="12" spans="1:15" s="74" customFormat="1" ht="57" customHeight="1">
      <c r="A12" s="99" t="s">
        <v>15</v>
      </c>
      <c r="B12" s="101" t="s">
        <v>194</v>
      </c>
      <c r="C12" s="100"/>
      <c r="D12" s="102">
        <f>SUM(D13:D15)</f>
        <v>23496.386665999999</v>
      </c>
      <c r="E12" s="102">
        <f t="shared" ref="E12:J12" si="1">SUM(E13:E15)</f>
        <v>17996.386665999999</v>
      </c>
      <c r="F12" s="102">
        <f t="shared" si="1"/>
        <v>5500</v>
      </c>
      <c r="G12" s="102">
        <f t="shared" si="1"/>
        <v>7883.6821890000001</v>
      </c>
      <c r="H12" s="102">
        <f t="shared" si="1"/>
        <v>3383.6821890000001</v>
      </c>
      <c r="I12" s="102">
        <f t="shared" si="1"/>
        <v>3383.6821890000001</v>
      </c>
      <c r="J12" s="102">
        <f t="shared" si="1"/>
        <v>7883.6821890000001</v>
      </c>
      <c r="K12" s="100"/>
      <c r="L12" s="100"/>
      <c r="O12" s="124"/>
    </row>
    <row r="13" spans="1:15" s="74" customFormat="1" ht="44.25" customHeight="1">
      <c r="A13" s="99" t="s">
        <v>10</v>
      </c>
      <c r="B13" s="103" t="s">
        <v>21</v>
      </c>
      <c r="C13" s="100"/>
      <c r="D13" s="104"/>
      <c r="E13" s="105"/>
      <c r="F13" s="105"/>
      <c r="G13" s="106">
        <v>3383.6821890000001</v>
      </c>
      <c r="H13" s="106">
        <f>G13</f>
        <v>3383.6821890000001</v>
      </c>
      <c r="I13" s="106">
        <v>0</v>
      </c>
      <c r="J13" s="106">
        <f>G13-H13+I13</f>
        <v>0</v>
      </c>
      <c r="K13" s="100"/>
      <c r="L13" s="100"/>
    </row>
    <row r="14" spans="1:15" s="74" customFormat="1" ht="118.5" customHeight="1">
      <c r="A14" s="93" t="s">
        <v>11</v>
      </c>
      <c r="B14" s="96" t="str">
        <f>'Bieu 2'!B63</f>
        <v>Trường Mầm non Yên Phong (Hạng mục: Hạng mục: Nâng cấp nhà lớp học 02 tầng,cải tạo sửa chữa một số hạng mục lớp học, nhà bếp và các hạng mục phụ trợ)</v>
      </c>
      <c r="C14" s="93" t="str">
        <f>'Bieu 2'!C63</f>
        <v>1931/QĐ-UBND ngày 14/6/2023; 4028/QĐ-UBND ngày 23/11/2023  của UBND huyện</v>
      </c>
      <c r="D14" s="126">
        <f>E14+F14</f>
        <v>5500</v>
      </c>
      <c r="E14" s="127"/>
      <c r="F14" s="128">
        <v>5500</v>
      </c>
      <c r="G14" s="128">
        <v>4500</v>
      </c>
      <c r="H14" s="128">
        <v>0</v>
      </c>
      <c r="I14" s="128">
        <v>1000</v>
      </c>
      <c r="J14" s="128">
        <f>G14-H14+I14</f>
        <v>5500</v>
      </c>
      <c r="K14" s="95" t="s">
        <v>184</v>
      </c>
      <c r="L14" s="93" t="s">
        <v>244</v>
      </c>
    </row>
    <row r="15" spans="1:15" s="74" customFormat="1" ht="59.25" customHeight="1">
      <c r="A15" s="99" t="s">
        <v>12</v>
      </c>
      <c r="B15" s="107" t="s">
        <v>269</v>
      </c>
      <c r="C15" s="100"/>
      <c r="D15" s="102">
        <f>SUM(D16:D21)</f>
        <v>17996.386665999999</v>
      </c>
      <c r="E15" s="102">
        <f t="shared" ref="E15:J15" si="2">SUM(E16:E21)</f>
        <v>17996.386665999999</v>
      </c>
      <c r="F15" s="102">
        <f t="shared" si="2"/>
        <v>0</v>
      </c>
      <c r="G15" s="102">
        <f t="shared" si="2"/>
        <v>0</v>
      </c>
      <c r="H15" s="102">
        <f t="shared" si="2"/>
        <v>0</v>
      </c>
      <c r="I15" s="102">
        <f t="shared" si="2"/>
        <v>2383.6821890000001</v>
      </c>
      <c r="J15" s="102">
        <f t="shared" si="2"/>
        <v>2383.6821890000001</v>
      </c>
      <c r="K15" s="108"/>
      <c r="L15" s="100"/>
    </row>
    <row r="16" spans="1:15" s="137" customFormat="1" ht="87.75" customHeight="1">
      <c r="A16" s="88">
        <v>1</v>
      </c>
      <c r="B16" s="141" t="s">
        <v>267</v>
      </c>
      <c r="C16" s="149" t="s">
        <v>276</v>
      </c>
      <c r="D16" s="48">
        <f>SUM(E16:F16)</f>
        <v>4410</v>
      </c>
      <c r="E16" s="48">
        <v>4410</v>
      </c>
      <c r="F16" s="48"/>
      <c r="G16" s="48">
        <v>0</v>
      </c>
      <c r="H16" s="48"/>
      <c r="I16" s="142">
        <v>640</v>
      </c>
      <c r="J16" s="142">
        <f t="shared" ref="J16:J21" si="3">G16-H16+I16</f>
        <v>640</v>
      </c>
      <c r="K16" s="143" t="s">
        <v>184</v>
      </c>
      <c r="L16" s="90" t="s">
        <v>253</v>
      </c>
    </row>
    <row r="17" spans="1:19" s="137" customFormat="1" ht="93.75" customHeight="1">
      <c r="A17" s="88">
        <v>2</v>
      </c>
      <c r="B17" s="144" t="s">
        <v>268</v>
      </c>
      <c r="C17" s="149" t="s">
        <v>277</v>
      </c>
      <c r="D17" s="48">
        <f>SUM(E17:F17)</f>
        <v>7540.9468049999996</v>
      </c>
      <c r="E17" s="48">
        <v>7540.9468049999996</v>
      </c>
      <c r="F17" s="48"/>
      <c r="G17" s="48">
        <v>0</v>
      </c>
      <c r="H17" s="48"/>
      <c r="I17" s="142">
        <v>1013.6821890000001</v>
      </c>
      <c r="J17" s="142">
        <f t="shared" si="3"/>
        <v>1013.6821890000001</v>
      </c>
      <c r="K17" s="146" t="s">
        <v>184</v>
      </c>
      <c r="L17" s="90" t="s">
        <v>253</v>
      </c>
      <c r="N17" s="151"/>
      <c r="O17" s="151"/>
      <c r="P17" s="151"/>
      <c r="Q17" s="151"/>
      <c r="R17" s="151"/>
      <c r="S17" s="151"/>
    </row>
    <row r="18" spans="1:19" s="137" customFormat="1" ht="96.75" customHeight="1">
      <c r="A18" s="88">
        <v>3</v>
      </c>
      <c r="B18" s="141" t="s">
        <v>263</v>
      </c>
      <c r="C18" s="149" t="s">
        <v>266</v>
      </c>
      <c r="D18" s="48">
        <f t="shared" ref="D18:D21" si="4">SUM(E18:F18)</f>
        <v>635.43986099999995</v>
      </c>
      <c r="E18" s="48">
        <v>635.43986099999995</v>
      </c>
      <c r="F18" s="48"/>
      <c r="G18" s="48">
        <v>0</v>
      </c>
      <c r="H18" s="48"/>
      <c r="I18" s="147">
        <v>150</v>
      </c>
      <c r="J18" s="142">
        <f t="shared" si="3"/>
        <v>150</v>
      </c>
      <c r="K18" s="146" t="s">
        <v>184</v>
      </c>
      <c r="L18" s="90" t="s">
        <v>253</v>
      </c>
      <c r="N18" s="151"/>
      <c r="O18" s="152"/>
      <c r="P18" s="153"/>
      <c r="Q18" s="154"/>
      <c r="R18" s="154"/>
      <c r="S18" s="151"/>
    </row>
    <row r="19" spans="1:19" s="137" customFormat="1" ht="87.75" customHeight="1">
      <c r="A19" s="88">
        <v>4</v>
      </c>
      <c r="B19" s="141" t="s">
        <v>270</v>
      </c>
      <c r="C19" s="145" t="s">
        <v>273</v>
      </c>
      <c r="D19" s="48">
        <f t="shared" si="4"/>
        <v>2000</v>
      </c>
      <c r="E19" s="48">
        <v>2000</v>
      </c>
      <c r="F19" s="48"/>
      <c r="G19" s="48">
        <v>0</v>
      </c>
      <c r="H19" s="48"/>
      <c r="I19" s="142">
        <v>280</v>
      </c>
      <c r="J19" s="142">
        <f t="shared" si="3"/>
        <v>280</v>
      </c>
      <c r="K19" s="146" t="s">
        <v>184</v>
      </c>
      <c r="L19" s="90" t="s">
        <v>253</v>
      </c>
    </row>
    <row r="20" spans="1:19" s="150" customFormat="1" ht="84.75" customHeight="1">
      <c r="A20" s="88">
        <v>5</v>
      </c>
      <c r="B20" s="141" t="s">
        <v>271</v>
      </c>
      <c r="C20" s="145" t="s">
        <v>274</v>
      </c>
      <c r="D20" s="48">
        <f t="shared" si="4"/>
        <v>2760</v>
      </c>
      <c r="E20" s="48">
        <v>2760</v>
      </c>
      <c r="F20" s="48"/>
      <c r="G20" s="48">
        <v>0</v>
      </c>
      <c r="H20" s="48"/>
      <c r="I20" s="155">
        <v>150</v>
      </c>
      <c r="J20" s="142">
        <f t="shared" si="3"/>
        <v>150</v>
      </c>
      <c r="K20" s="44" t="s">
        <v>184</v>
      </c>
      <c r="L20" s="90" t="s">
        <v>253</v>
      </c>
    </row>
    <row r="21" spans="1:19" s="150" customFormat="1" ht="84.75" customHeight="1">
      <c r="A21" s="88">
        <v>6</v>
      </c>
      <c r="B21" s="141" t="s">
        <v>272</v>
      </c>
      <c r="C21" s="145" t="s">
        <v>275</v>
      </c>
      <c r="D21" s="48">
        <f t="shared" si="4"/>
        <v>650</v>
      </c>
      <c r="E21" s="48">
        <v>650</v>
      </c>
      <c r="F21" s="48"/>
      <c r="G21" s="48"/>
      <c r="H21" s="48"/>
      <c r="I21" s="155">
        <v>150</v>
      </c>
      <c r="J21" s="142">
        <f t="shared" si="3"/>
        <v>150</v>
      </c>
      <c r="K21" s="44" t="s">
        <v>184</v>
      </c>
      <c r="L21" s="90" t="s">
        <v>253</v>
      </c>
    </row>
    <row r="22" spans="1:19" ht="36.75" customHeight="1">
      <c r="A22" s="91" t="s">
        <v>14</v>
      </c>
      <c r="B22" s="92" t="s">
        <v>18</v>
      </c>
      <c r="C22" s="93"/>
      <c r="D22" s="94">
        <f>D23+D24</f>
        <v>12566.161873000001</v>
      </c>
      <c r="E22" s="94">
        <f t="shared" ref="E22:J22" si="5">E23+E24</f>
        <v>0</v>
      </c>
      <c r="F22" s="94">
        <f t="shared" si="5"/>
        <v>12566.161873000001</v>
      </c>
      <c r="G22" s="94">
        <f t="shared" si="5"/>
        <v>40328</v>
      </c>
      <c r="H22" s="94">
        <f t="shared" si="5"/>
        <v>28218.081522999993</v>
      </c>
      <c r="I22" s="94">
        <f t="shared" si="5"/>
        <v>4305</v>
      </c>
      <c r="J22" s="94">
        <f t="shared" si="5"/>
        <v>16414.918477000007</v>
      </c>
      <c r="K22" s="95"/>
      <c r="L22" s="95"/>
    </row>
    <row r="23" spans="1:19" ht="28.5" customHeight="1">
      <c r="A23" s="91" t="s">
        <v>10</v>
      </c>
      <c r="B23" s="96" t="s">
        <v>166</v>
      </c>
      <c r="C23" s="93"/>
      <c r="D23" s="94"/>
      <c r="E23" s="94"/>
      <c r="F23" s="94"/>
      <c r="G23" s="94">
        <v>16514</v>
      </c>
      <c r="H23" s="94">
        <f>G23</f>
        <v>16514</v>
      </c>
      <c r="I23" s="94">
        <v>0</v>
      </c>
      <c r="J23" s="94">
        <f>G23-H23+I23</f>
        <v>0</v>
      </c>
      <c r="K23" s="95"/>
      <c r="L23" s="95"/>
    </row>
    <row r="24" spans="1:19" ht="36" customHeight="1">
      <c r="A24" s="95" t="s">
        <v>11</v>
      </c>
      <c r="B24" s="97" t="s">
        <v>231</v>
      </c>
      <c r="C24" s="93"/>
      <c r="D24" s="94">
        <f>SUM(D25:D35)</f>
        <v>12566.161873000001</v>
      </c>
      <c r="E24" s="94">
        <f t="shared" ref="E24:J24" si="6">SUM(E25:E35)</f>
        <v>0</v>
      </c>
      <c r="F24" s="94">
        <f t="shared" si="6"/>
        <v>12566.161873000001</v>
      </c>
      <c r="G24" s="94">
        <f t="shared" si="6"/>
        <v>23814</v>
      </c>
      <c r="H24" s="94">
        <f t="shared" si="6"/>
        <v>11704.081522999995</v>
      </c>
      <c r="I24" s="94">
        <f t="shared" si="6"/>
        <v>4305</v>
      </c>
      <c r="J24" s="94">
        <f t="shared" si="6"/>
        <v>16414.918477000007</v>
      </c>
      <c r="K24" s="95"/>
      <c r="L24" s="95"/>
    </row>
    <row r="25" spans="1:19" ht="157.5" customHeight="1">
      <c r="A25" s="90">
        <v>1</v>
      </c>
      <c r="B25" s="89" t="s">
        <v>100</v>
      </c>
      <c r="C25" s="90" t="s">
        <v>251</v>
      </c>
      <c r="D25" s="98">
        <f>E25+F25</f>
        <v>0</v>
      </c>
      <c r="E25" s="98">
        <v>0</v>
      </c>
      <c r="F25" s="98">
        <v>0</v>
      </c>
      <c r="G25" s="98">
        <v>17814</v>
      </c>
      <c r="H25" s="98">
        <v>10204.081522999995</v>
      </c>
      <c r="I25" s="98">
        <v>0</v>
      </c>
      <c r="J25" s="98">
        <f>G25-H25+I25</f>
        <v>7609.9184770000047</v>
      </c>
      <c r="K25" s="90" t="s">
        <v>110</v>
      </c>
      <c r="L25" s="90" t="s">
        <v>252</v>
      </c>
      <c r="M25" s="129"/>
    </row>
    <row r="26" spans="1:19" s="129" customFormat="1" ht="105" customHeight="1">
      <c r="A26" s="130">
        <v>2</v>
      </c>
      <c r="B26" s="89" t="s">
        <v>182</v>
      </c>
      <c r="C26" s="130" t="s">
        <v>262</v>
      </c>
      <c r="D26" s="98">
        <f t="shared" ref="D26:D35" si="7">E26+F26</f>
        <v>6315</v>
      </c>
      <c r="E26" s="98"/>
      <c r="F26" s="98">
        <v>6315</v>
      </c>
      <c r="G26" s="98">
        <v>6000</v>
      </c>
      <c r="H26" s="98">
        <v>1500</v>
      </c>
      <c r="I26" s="16">
        <v>0</v>
      </c>
      <c r="J26" s="48">
        <f>G26-H26+I26</f>
        <v>4500</v>
      </c>
      <c r="K26" s="90" t="s">
        <v>184</v>
      </c>
      <c r="L26" s="90" t="str">
        <f>'Bieu 2'!Q107</f>
        <v>Điều chỉnh giảm do bố trí vốn từ nguồn tăng thu tiết kiệm chi tỉnh cấp năm 2023</v>
      </c>
    </row>
    <row r="27" spans="1:19" s="137" customFormat="1" ht="80.25" customHeight="1">
      <c r="A27" s="138">
        <v>3</v>
      </c>
      <c r="B27" s="133" t="s">
        <v>246</v>
      </c>
      <c r="C27" s="134" t="s">
        <v>257</v>
      </c>
      <c r="D27" s="48">
        <f t="shared" si="7"/>
        <v>590</v>
      </c>
      <c r="E27" s="135"/>
      <c r="F27" s="136">
        <v>590</v>
      </c>
      <c r="G27" s="98">
        <v>0</v>
      </c>
      <c r="H27" s="98"/>
      <c r="I27" s="98">
        <v>400</v>
      </c>
      <c r="J27" s="48">
        <f t="shared" ref="J27:J35" si="8">G27-H27+I27</f>
        <v>400</v>
      </c>
      <c r="K27" s="90" t="s">
        <v>242</v>
      </c>
      <c r="L27" s="90" t="s">
        <v>253</v>
      </c>
    </row>
    <row r="28" spans="1:19" s="137" customFormat="1" ht="80.25" customHeight="1">
      <c r="A28" s="90">
        <v>4</v>
      </c>
      <c r="B28" s="133" t="s">
        <v>247</v>
      </c>
      <c r="C28" s="134" t="s">
        <v>258</v>
      </c>
      <c r="D28" s="48">
        <f t="shared" si="7"/>
        <v>1234.7760000000001</v>
      </c>
      <c r="E28" s="135"/>
      <c r="F28" s="136">
        <v>1234.7760000000001</v>
      </c>
      <c r="G28" s="98">
        <v>0</v>
      </c>
      <c r="H28" s="98"/>
      <c r="I28" s="98">
        <v>850</v>
      </c>
      <c r="J28" s="48">
        <f t="shared" si="8"/>
        <v>850</v>
      </c>
      <c r="K28" s="90" t="s">
        <v>242</v>
      </c>
      <c r="L28" s="90" t="s">
        <v>253</v>
      </c>
    </row>
    <row r="29" spans="1:19" s="137" customFormat="1" ht="80.25" customHeight="1">
      <c r="A29" s="130">
        <v>5</v>
      </c>
      <c r="B29" s="133" t="s">
        <v>248</v>
      </c>
      <c r="C29" s="134" t="s">
        <v>259</v>
      </c>
      <c r="D29" s="48">
        <f t="shared" si="7"/>
        <v>667.71207100000004</v>
      </c>
      <c r="E29" s="135"/>
      <c r="F29" s="136">
        <v>667.71207100000004</v>
      </c>
      <c r="G29" s="98">
        <v>0</v>
      </c>
      <c r="H29" s="98"/>
      <c r="I29" s="98">
        <v>450</v>
      </c>
      <c r="J29" s="48">
        <f t="shared" si="8"/>
        <v>450</v>
      </c>
      <c r="K29" s="90" t="s">
        <v>242</v>
      </c>
      <c r="L29" s="90" t="s">
        <v>253</v>
      </c>
    </row>
    <row r="30" spans="1:19" s="137" customFormat="1" ht="80.25" customHeight="1">
      <c r="A30" s="138">
        <v>6</v>
      </c>
      <c r="B30" s="133" t="s">
        <v>249</v>
      </c>
      <c r="C30" s="134" t="s">
        <v>260</v>
      </c>
      <c r="D30" s="48">
        <f t="shared" si="7"/>
        <v>456.18299999999999</v>
      </c>
      <c r="E30" s="135"/>
      <c r="F30" s="136">
        <v>456.18299999999999</v>
      </c>
      <c r="G30" s="98">
        <v>0</v>
      </c>
      <c r="H30" s="98"/>
      <c r="I30" s="98">
        <v>320</v>
      </c>
      <c r="J30" s="48">
        <f t="shared" si="8"/>
        <v>320</v>
      </c>
      <c r="K30" s="90" t="s">
        <v>242</v>
      </c>
      <c r="L30" s="90" t="s">
        <v>253</v>
      </c>
    </row>
    <row r="31" spans="1:19" s="137" customFormat="1" ht="80.25" customHeight="1">
      <c r="A31" s="90">
        <v>7</v>
      </c>
      <c r="B31" s="133" t="s">
        <v>250</v>
      </c>
      <c r="C31" s="134" t="s">
        <v>261</v>
      </c>
      <c r="D31" s="48">
        <f t="shared" si="7"/>
        <v>414.917374</v>
      </c>
      <c r="E31" s="135"/>
      <c r="F31" s="136">
        <v>414.917374</v>
      </c>
      <c r="G31" s="98">
        <v>0</v>
      </c>
      <c r="H31" s="98"/>
      <c r="I31" s="98">
        <v>290</v>
      </c>
      <c r="J31" s="48">
        <f t="shared" si="8"/>
        <v>290</v>
      </c>
      <c r="K31" s="90" t="s">
        <v>242</v>
      </c>
      <c r="L31" s="90" t="s">
        <v>253</v>
      </c>
    </row>
    <row r="32" spans="1:19" ht="49.5">
      <c r="A32" s="133">
        <v>8</v>
      </c>
      <c r="B32" s="133" t="s">
        <v>278</v>
      </c>
      <c r="C32" s="156" t="s">
        <v>279</v>
      </c>
      <c r="D32" s="48">
        <f t="shared" si="7"/>
        <v>930.43144299999994</v>
      </c>
      <c r="E32" s="48"/>
      <c r="F32" s="48">
        <v>930.43144299999994</v>
      </c>
      <c r="G32" s="48"/>
      <c r="H32" s="48"/>
      <c r="I32" s="48">
        <v>650</v>
      </c>
      <c r="J32" s="48">
        <f t="shared" si="8"/>
        <v>650</v>
      </c>
      <c r="K32" s="156" t="s">
        <v>242</v>
      </c>
      <c r="L32" s="156" t="s">
        <v>253</v>
      </c>
    </row>
    <row r="33" spans="1:12" ht="49.5">
      <c r="A33" s="133">
        <v>9</v>
      </c>
      <c r="B33" s="133" t="s">
        <v>280</v>
      </c>
      <c r="C33" s="156" t="s">
        <v>281</v>
      </c>
      <c r="D33" s="48">
        <f t="shared" si="7"/>
        <v>663</v>
      </c>
      <c r="E33" s="48"/>
      <c r="F33" s="48">
        <v>663</v>
      </c>
      <c r="G33" s="48"/>
      <c r="H33" s="48"/>
      <c r="I33" s="48">
        <v>450</v>
      </c>
      <c r="J33" s="48">
        <f t="shared" si="8"/>
        <v>450</v>
      </c>
      <c r="K33" s="156" t="s">
        <v>242</v>
      </c>
      <c r="L33" s="156" t="s">
        <v>253</v>
      </c>
    </row>
    <row r="34" spans="1:12" ht="66">
      <c r="A34" s="133">
        <v>10</v>
      </c>
      <c r="B34" s="133" t="s">
        <v>282</v>
      </c>
      <c r="C34" s="156" t="s">
        <v>283</v>
      </c>
      <c r="D34" s="48">
        <f t="shared" si="7"/>
        <v>99.223827999999997</v>
      </c>
      <c r="E34" s="48"/>
      <c r="F34" s="48">
        <v>99.223827999999997</v>
      </c>
      <c r="G34" s="48"/>
      <c r="H34" s="48"/>
      <c r="I34" s="48">
        <v>95</v>
      </c>
      <c r="J34" s="48">
        <f t="shared" si="8"/>
        <v>95</v>
      </c>
      <c r="K34" s="156" t="s">
        <v>242</v>
      </c>
      <c r="L34" s="156" t="s">
        <v>253</v>
      </c>
    </row>
    <row r="35" spans="1:12" ht="66">
      <c r="A35" s="133">
        <v>11</v>
      </c>
      <c r="B35" s="133" t="s">
        <v>284</v>
      </c>
      <c r="C35" s="156" t="s">
        <v>285</v>
      </c>
      <c r="D35" s="48">
        <f t="shared" si="7"/>
        <v>1194.9181570000001</v>
      </c>
      <c r="E35" s="48"/>
      <c r="F35" s="48">
        <v>1194.9181570000001</v>
      </c>
      <c r="G35" s="48"/>
      <c r="H35" s="48"/>
      <c r="I35" s="48">
        <v>800</v>
      </c>
      <c r="J35" s="48">
        <f t="shared" si="8"/>
        <v>800</v>
      </c>
      <c r="K35" s="156" t="s">
        <v>242</v>
      </c>
      <c r="L35" s="156" t="s">
        <v>253</v>
      </c>
    </row>
  </sheetData>
  <mergeCells count="19">
    <mergeCell ref="D7:D9"/>
    <mergeCell ref="E7:E9"/>
    <mergeCell ref="F7:F9"/>
    <mergeCell ref="H8:H9"/>
    <mergeCell ref="I8:I9"/>
    <mergeCell ref="H5:I7"/>
    <mergeCell ref="J5:J9"/>
    <mergeCell ref="A1:L1"/>
    <mergeCell ref="A2:L2"/>
    <mergeCell ref="A3:L3"/>
    <mergeCell ref="A4:L4"/>
    <mergeCell ref="A5:A9"/>
    <mergeCell ref="B5:B9"/>
    <mergeCell ref="C5:F5"/>
    <mergeCell ref="G5:G9"/>
    <mergeCell ref="K5:K9"/>
    <mergeCell ref="L5:L9"/>
    <mergeCell ref="C6:C9"/>
    <mergeCell ref="D6:F6"/>
  </mergeCells>
  <pageMargins left="0.35433070866141736" right="0.15748031496062992" top="0.43307086614173229" bottom="0.62992125984251968" header="0.31496062992125984" footer="0.31496062992125984"/>
  <pageSetup paperSize="9" scale="85" orientation="landscape" r:id="rId1"/>
  <headerFooter>
    <oddFooter>&amp;C&amp;P</oddFooter>
  </headerFooter>
  <ignoredErrors>
    <ignoredError sqref="J22 J15 J24" formula="1"/>
    <ignoredError sqref="D16 D17 D20 D18 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1</vt:i4>
      </vt:variant>
    </vt:vector>
  </HeadingPairs>
  <TitlesOfParts>
    <vt:vector size="4" baseType="lpstr">
      <vt:lpstr>Bieu 1</vt:lpstr>
      <vt:lpstr>Bieu 2</vt:lpstr>
      <vt:lpstr>Bieu 3</vt:lpstr>
      <vt:lpstr>'Bieu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tinh hkc</dc:creator>
  <cp:lastModifiedBy>Administrator</cp:lastModifiedBy>
  <cp:lastPrinted>2023-12-21T03:22:02Z</cp:lastPrinted>
  <dcterms:created xsi:type="dcterms:W3CDTF">2021-01-04T01:47:19Z</dcterms:created>
  <dcterms:modified xsi:type="dcterms:W3CDTF">2023-12-21T03:22:15Z</dcterms:modified>
</cp:coreProperties>
</file>