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40" yWindow="570" windowWidth="20730" windowHeight="11760" tabRatio="941" firstSheet="1" activeTab="1"/>
  </bookViews>
  <sheets>
    <sheet name="SGV" sheetId="13" state="veryHidden" r:id="rId1"/>
    <sheet name="Biểu 01 - chỉ tiêu tổng hợp" sheetId="15" r:id="rId2"/>
    <sheet name="Biểu 2. Chỉ tiêu NN" sheetId="14" r:id="rId3"/>
    <sheet name="Biểu 3. Lương thực có hạt" sheetId="3" r:id="rId4"/>
    <sheet name="Biểu 4. Cây chất bột, rau, đậu" sheetId="4" r:id="rId5"/>
    <sheet name="Biểu 5. Cây c.nghiệp, DLieu" sheetId="5" r:id="rId6"/>
    <sheet name="Biểu 6. Cây ăn quả" sheetId="6" r:id="rId7"/>
    <sheet name="Biểu 7.DT chuyển đổi, 100 triệu" sheetId="7" r:id="rId8"/>
    <sheet name="Biểu 8. PTr Chăn nuôi" sheetId="8" r:id="rId9"/>
    <sheet name="Biểu 9. Thủy sản 2023" sheetId="9" r:id="rId10"/>
    <sheet name="Biểu 10. Trang trai, Tiêm phòng" sheetId="10" r:id="rId11"/>
    <sheet name="Biểu 11. Lâm nghiệp" sheetId="11" r:id="rId12"/>
    <sheet name="Biểu 12. NTM, OCOP" sheetId="12" r:id="rId13"/>
  </sheets>
  <externalReferences>
    <externalReference r:id="rId14"/>
  </externalReferences>
  <definedNames>
    <definedName name="_xlnm.Print_Titles" localSheetId="1">'Biểu 01 - chỉ tiêu tổng hợp'!$4:$6</definedName>
    <definedName name="_xlnm.Print_Titles" localSheetId="2">'Biểu 2. Chỉ tiêu NN'!$4:$5</definedName>
    <definedName name="_xlnm.Print_Titles" localSheetId="8">'Biểu 8. PTr Chăn nuôi'!$5:$7</definedName>
  </definedNames>
  <calcPr calcId="144525"/>
</workbook>
</file>

<file path=xl/calcChain.xml><?xml version="1.0" encoding="utf-8"?>
<calcChain xmlns="http://schemas.openxmlformats.org/spreadsheetml/2006/main">
  <c r="D224" i="14" l="1"/>
  <c r="D223" i="14"/>
  <c r="D222" i="14"/>
  <c r="D216" i="14"/>
  <c r="D215" i="14"/>
  <c r="D214" i="14"/>
  <c r="D213" i="14"/>
  <c r="D211" i="14"/>
  <c r="D210" i="14"/>
  <c r="D209" i="14"/>
  <c r="D205" i="14"/>
  <c r="D203" i="14"/>
  <c r="D202" i="14"/>
  <c r="D201" i="14"/>
  <c r="D200" i="14"/>
  <c r="D199" i="14"/>
  <c r="D193" i="14"/>
  <c r="D192" i="14"/>
  <c r="D189" i="14"/>
  <c r="D188" i="14"/>
  <c r="D187" i="14"/>
  <c r="D185" i="14"/>
  <c r="D184" i="14"/>
  <c r="D179" i="14"/>
  <c r="D178" i="14"/>
  <c r="D177" i="14"/>
  <c r="D175" i="14"/>
  <c r="D174" i="14"/>
  <c r="D173" i="14"/>
  <c r="D171" i="14"/>
  <c r="D170" i="14"/>
  <c r="D169" i="14"/>
  <c r="D167" i="14"/>
  <c r="D166" i="14"/>
  <c r="D165" i="14"/>
  <c r="D163" i="14"/>
  <c r="D162" i="14"/>
  <c r="D161" i="14"/>
  <c r="D159" i="14"/>
  <c r="D158" i="14"/>
  <c r="D157" i="14"/>
  <c r="D152" i="14"/>
  <c r="D146" i="14"/>
  <c r="D145" i="14"/>
  <c r="D144" i="14"/>
  <c r="D142" i="14"/>
  <c r="D137" i="14"/>
  <c r="D136" i="14"/>
  <c r="D135" i="14"/>
  <c r="D133" i="14"/>
  <c r="D128" i="14"/>
  <c r="D126" i="14"/>
  <c r="D121" i="14"/>
  <c r="D119" i="14"/>
  <c r="D113" i="14"/>
  <c r="D112" i="14"/>
  <c r="D111" i="14"/>
  <c r="D107" i="14"/>
  <c r="D106" i="14"/>
  <c r="D105" i="14"/>
  <c r="D104" i="14"/>
  <c r="D95" i="14"/>
  <c r="D94" i="14"/>
  <c r="D93" i="14"/>
  <c r="D91" i="14"/>
  <c r="D90" i="14"/>
  <c r="D89" i="14"/>
  <c r="D87" i="14"/>
  <c r="D86" i="14"/>
  <c r="D85" i="14"/>
  <c r="D83" i="14"/>
  <c r="D82" i="14"/>
  <c r="D81" i="14"/>
  <c r="D79" i="14"/>
  <c r="D78" i="14"/>
  <c r="D77" i="14"/>
  <c r="D74" i="14"/>
  <c r="D73" i="14"/>
  <c r="D72" i="14"/>
  <c r="D70" i="14"/>
  <c r="D69" i="14"/>
  <c r="D68" i="14"/>
  <c r="D67" i="14"/>
  <c r="D66" i="14"/>
  <c r="D65" i="14"/>
  <c r="D62" i="14"/>
  <c r="D61" i="14"/>
  <c r="D60" i="14"/>
  <c r="D58" i="14"/>
  <c r="D57" i="14"/>
  <c r="D56" i="14"/>
  <c r="D54" i="14"/>
  <c r="D53" i="14"/>
  <c r="D52" i="14"/>
  <c r="D49" i="14"/>
  <c r="D47" i="14"/>
  <c r="D46" i="14"/>
  <c r="D45" i="14"/>
  <c r="D43" i="14"/>
  <c r="D42" i="14"/>
  <c r="D41" i="14"/>
  <c r="D35" i="14"/>
  <c r="D34" i="14"/>
  <c r="D33" i="14"/>
  <c r="D32" i="14"/>
  <c r="D31" i="14"/>
  <c r="D30" i="14"/>
  <c r="D29" i="14"/>
  <c r="D27" i="14"/>
  <c r="D26" i="14"/>
  <c r="D25" i="14"/>
  <c r="D24" i="14"/>
  <c r="D23" i="14"/>
  <c r="D22" i="14"/>
  <c r="D21" i="14"/>
  <c r="D39" i="14" l="1"/>
  <c r="D10" i="14" s="1"/>
  <c r="D50" i="14"/>
  <c r="D196" i="14"/>
  <c r="D156" i="14"/>
  <c r="D19" i="14"/>
  <c r="D18" i="14"/>
  <c r="D17" i="14"/>
  <c r="D183" i="14"/>
  <c r="D15" i="14"/>
  <c r="D9" i="14" s="1"/>
  <c r="D186" i="14"/>
  <c r="D63" i="14"/>
  <c r="D172" i="14"/>
  <c r="D75" i="14"/>
  <c r="D13" i="14"/>
  <c r="D16" i="14"/>
  <c r="D37" i="14"/>
  <c r="D168" i="14"/>
  <c r="D191" i="14"/>
  <c r="D176" i="14"/>
  <c r="D21" i="15"/>
  <c r="D8" i="14" l="1"/>
  <c r="D38" i="14"/>
  <c r="D14" i="14"/>
  <c r="E26" i="12"/>
  <c r="J28" i="11"/>
  <c r="I28" i="11"/>
  <c r="H28" i="11"/>
  <c r="G28" i="11"/>
  <c r="F28" i="11"/>
  <c r="E28" i="11"/>
  <c r="D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L28" i="10"/>
  <c r="K28" i="10"/>
  <c r="J28" i="10"/>
  <c r="I28" i="10"/>
  <c r="H28" i="10"/>
  <c r="G28" i="10"/>
  <c r="F28" i="10"/>
  <c r="E28" i="10"/>
  <c r="D28" i="10"/>
  <c r="C28" i="10"/>
  <c r="K27" i="10"/>
  <c r="H27" i="10"/>
  <c r="K26" i="10"/>
  <c r="H26" i="10"/>
  <c r="K25" i="10"/>
  <c r="H25" i="10"/>
  <c r="K24" i="10"/>
  <c r="H24" i="10"/>
  <c r="K23" i="10"/>
  <c r="H23" i="10"/>
  <c r="K22" i="10"/>
  <c r="H22" i="10"/>
  <c r="K21" i="10"/>
  <c r="H21" i="10"/>
  <c r="K20" i="10"/>
  <c r="H20" i="10"/>
  <c r="K19" i="10"/>
  <c r="H19" i="10"/>
  <c r="K18" i="10"/>
  <c r="H18" i="10"/>
  <c r="K17" i="10"/>
  <c r="H17" i="10"/>
  <c r="K16" i="10"/>
  <c r="H16" i="10"/>
  <c r="K15" i="10"/>
  <c r="H15" i="10"/>
  <c r="K14" i="10"/>
  <c r="H14" i="10"/>
  <c r="K13" i="10"/>
  <c r="H13" i="10"/>
  <c r="K12" i="10"/>
  <c r="H12" i="10"/>
  <c r="K11" i="10"/>
  <c r="H11" i="10"/>
  <c r="K10" i="10"/>
  <c r="H10" i="10"/>
  <c r="K9" i="10"/>
  <c r="H9" i="10"/>
  <c r="K8" i="10"/>
  <c r="H8" i="10"/>
  <c r="K28" i="9"/>
  <c r="I28" i="9"/>
  <c r="H28" i="9"/>
  <c r="F28" i="9"/>
  <c r="E28" i="9"/>
  <c r="D28" i="9"/>
  <c r="C28" i="9"/>
  <c r="K27" i="9"/>
  <c r="H27" i="9"/>
  <c r="E27" i="9"/>
  <c r="D27" i="9"/>
  <c r="C27" i="9"/>
  <c r="K26" i="9"/>
  <c r="H26" i="9"/>
  <c r="E26" i="9"/>
  <c r="D26" i="9"/>
  <c r="C26" i="9"/>
  <c r="K25" i="9"/>
  <c r="H25" i="9"/>
  <c r="E25" i="9"/>
  <c r="D25" i="9"/>
  <c r="C25" i="9"/>
  <c r="K24" i="9"/>
  <c r="H24" i="9"/>
  <c r="E24" i="9"/>
  <c r="D24" i="9"/>
  <c r="C24" i="9"/>
  <c r="K23" i="9"/>
  <c r="H23" i="9"/>
  <c r="E23" i="9"/>
  <c r="D23" i="9"/>
  <c r="C23" i="9"/>
  <c r="K22" i="9"/>
  <c r="H22" i="9"/>
  <c r="E22" i="9"/>
  <c r="D22" i="9"/>
  <c r="C22" i="9"/>
  <c r="K21" i="9"/>
  <c r="H21" i="9"/>
  <c r="E21" i="9"/>
  <c r="D21" i="9"/>
  <c r="C21" i="9"/>
  <c r="K20" i="9"/>
  <c r="H20" i="9"/>
  <c r="E20" i="9"/>
  <c r="D20" i="9"/>
  <c r="C20" i="9"/>
  <c r="K19" i="9"/>
  <c r="H19" i="9"/>
  <c r="E19" i="9"/>
  <c r="D19" i="9"/>
  <c r="C19" i="9"/>
  <c r="K18" i="9"/>
  <c r="H18" i="9"/>
  <c r="E18" i="9"/>
  <c r="D18" i="9"/>
  <c r="C18" i="9"/>
  <c r="H17" i="9"/>
  <c r="E17" i="9"/>
  <c r="D17" i="9"/>
  <c r="C17" i="9"/>
  <c r="K16" i="9"/>
  <c r="H16" i="9"/>
  <c r="E16" i="9"/>
  <c r="D16" i="9"/>
  <c r="C16" i="9"/>
  <c r="K15" i="9"/>
  <c r="H15" i="9"/>
  <c r="E15" i="9"/>
  <c r="D15" i="9"/>
  <c r="C15" i="9"/>
  <c r="K14" i="9"/>
  <c r="H14" i="9"/>
  <c r="E14" i="9"/>
  <c r="D14" i="9"/>
  <c r="C14" i="9"/>
  <c r="K13" i="9"/>
  <c r="H13" i="9"/>
  <c r="E13" i="9"/>
  <c r="D13" i="9"/>
  <c r="C13" i="9"/>
  <c r="K12" i="9"/>
  <c r="H12" i="9"/>
  <c r="E12" i="9"/>
  <c r="D12" i="9"/>
  <c r="C12" i="9"/>
  <c r="K11" i="9"/>
  <c r="H11" i="9"/>
  <c r="E11" i="9"/>
  <c r="D11" i="9"/>
  <c r="C11" i="9"/>
  <c r="H10" i="9"/>
  <c r="E10" i="9"/>
  <c r="D10" i="9"/>
  <c r="C10" i="9"/>
  <c r="H9" i="9"/>
  <c r="E9" i="9"/>
  <c r="D9" i="9"/>
  <c r="C9" i="9"/>
  <c r="K8" i="9"/>
  <c r="H8" i="9"/>
  <c r="E8" i="9"/>
  <c r="D8" i="9"/>
  <c r="C8" i="9"/>
  <c r="L26" i="7"/>
  <c r="K26" i="7"/>
  <c r="J26" i="7"/>
  <c r="I26" i="7"/>
  <c r="H26" i="7"/>
  <c r="G26" i="7"/>
  <c r="F26" i="7"/>
  <c r="D26" i="7"/>
  <c r="C26" i="7"/>
  <c r="J26" i="6"/>
  <c r="I26" i="6"/>
  <c r="H26" i="6"/>
  <c r="G26" i="6"/>
  <c r="F26" i="6"/>
  <c r="E26" i="6"/>
  <c r="D26" i="6"/>
  <c r="C26" i="6"/>
  <c r="W26" i="5"/>
  <c r="V26" i="5"/>
  <c r="U26" i="5"/>
  <c r="T26" i="5"/>
  <c r="S26" i="5"/>
  <c r="R26" i="5"/>
  <c r="Q26" i="5"/>
  <c r="O26" i="5"/>
  <c r="N26" i="5"/>
  <c r="L26" i="5"/>
  <c r="K26" i="5"/>
  <c r="I26" i="5"/>
  <c r="F26" i="5"/>
  <c r="E26" i="5"/>
  <c r="C26" i="5"/>
  <c r="Q25" i="5"/>
  <c r="N25" i="5"/>
  <c r="K25" i="5"/>
  <c r="H25" i="5"/>
  <c r="E25" i="5"/>
  <c r="Q24" i="5"/>
  <c r="N24" i="5"/>
  <c r="K24" i="5"/>
  <c r="H24" i="5"/>
  <c r="E24" i="5"/>
  <c r="Q23" i="5"/>
  <c r="N23" i="5"/>
  <c r="K23" i="5"/>
  <c r="H23" i="5"/>
  <c r="E23" i="5"/>
  <c r="Q22" i="5"/>
  <c r="N22" i="5"/>
  <c r="K22" i="5"/>
  <c r="H22" i="5"/>
  <c r="E22" i="5"/>
  <c r="Q21" i="5"/>
  <c r="N21" i="5"/>
  <c r="K21" i="5"/>
  <c r="H21" i="5"/>
  <c r="E21" i="5"/>
  <c r="Q20" i="5"/>
  <c r="N20" i="5"/>
  <c r="K20" i="5"/>
  <c r="H20" i="5"/>
  <c r="E20" i="5"/>
  <c r="Q19" i="5"/>
  <c r="N19" i="5"/>
  <c r="K19" i="5"/>
  <c r="H19" i="5"/>
  <c r="E19" i="5"/>
  <c r="Q18" i="5"/>
  <c r="N18" i="5"/>
  <c r="K18" i="5"/>
  <c r="H18" i="5"/>
  <c r="E18" i="5"/>
  <c r="Q17" i="5"/>
  <c r="N17" i="5"/>
  <c r="K17" i="5"/>
  <c r="H17" i="5"/>
  <c r="E17" i="5"/>
  <c r="Q16" i="5"/>
  <c r="N16" i="5"/>
  <c r="K16" i="5"/>
  <c r="H16" i="5"/>
  <c r="E16" i="5"/>
  <c r="Q15" i="5"/>
  <c r="N15" i="5"/>
  <c r="K15" i="5"/>
  <c r="H15" i="5"/>
  <c r="E15" i="5"/>
  <c r="Q14" i="5"/>
  <c r="N14" i="5"/>
  <c r="K14" i="5"/>
  <c r="H14" i="5"/>
  <c r="E14" i="5"/>
  <c r="Q13" i="5"/>
  <c r="N13" i="5"/>
  <c r="K13" i="5"/>
  <c r="H13" i="5"/>
  <c r="E13" i="5"/>
  <c r="Q12" i="5"/>
  <c r="N12" i="5"/>
  <c r="K12" i="5"/>
  <c r="H12" i="5"/>
  <c r="E12" i="5"/>
  <c r="Q11" i="5"/>
  <c r="N11" i="5"/>
  <c r="K11" i="5"/>
  <c r="H11" i="5"/>
  <c r="E11" i="5"/>
  <c r="Q10" i="5"/>
  <c r="N10" i="5"/>
  <c r="K10" i="5"/>
  <c r="H10" i="5"/>
  <c r="E10" i="5"/>
  <c r="Q9" i="5"/>
  <c r="N9" i="5"/>
  <c r="K9" i="5"/>
  <c r="H9" i="5"/>
  <c r="E9" i="5"/>
  <c r="Q8" i="5"/>
  <c r="N8" i="5"/>
  <c r="K8" i="5"/>
  <c r="H8" i="5"/>
  <c r="E8" i="5"/>
  <c r="Q7" i="5"/>
  <c r="N7" i="5"/>
  <c r="K7" i="5"/>
  <c r="H7" i="5"/>
  <c r="E7" i="5"/>
  <c r="Q6" i="5"/>
  <c r="N6" i="5"/>
  <c r="K6" i="5"/>
  <c r="H6" i="5"/>
  <c r="E6" i="5"/>
  <c r="T27" i="4"/>
  <c r="R27" i="4"/>
  <c r="Q27" i="4"/>
  <c r="O27" i="4"/>
  <c r="N27" i="4"/>
  <c r="L27" i="4"/>
  <c r="K27" i="4"/>
  <c r="I27" i="4"/>
  <c r="H27" i="4"/>
  <c r="F27" i="4"/>
  <c r="D27" i="4"/>
  <c r="C27" i="4"/>
  <c r="T26" i="4"/>
  <c r="Q26" i="4"/>
  <c r="N26" i="4"/>
  <c r="E26" i="4"/>
  <c r="T25" i="4"/>
  <c r="Q25" i="4"/>
  <c r="N25" i="4"/>
  <c r="H25" i="4"/>
  <c r="E25" i="4"/>
  <c r="T24" i="4"/>
  <c r="Q24" i="4"/>
  <c r="N24" i="4"/>
  <c r="E24" i="4"/>
  <c r="T23" i="4"/>
  <c r="Q23" i="4"/>
  <c r="N23" i="4"/>
  <c r="E23" i="4"/>
  <c r="T22" i="4"/>
  <c r="Q22" i="4"/>
  <c r="N22" i="4"/>
  <c r="H22" i="4"/>
  <c r="E22" i="4"/>
  <c r="T21" i="4"/>
  <c r="Q21" i="4"/>
  <c r="N21" i="4"/>
  <c r="H21" i="4"/>
  <c r="E21" i="4"/>
  <c r="T20" i="4"/>
  <c r="Q20" i="4"/>
  <c r="N20" i="4"/>
  <c r="H20" i="4"/>
  <c r="E20" i="4"/>
  <c r="T19" i="4"/>
  <c r="Q19" i="4"/>
  <c r="N19" i="4"/>
  <c r="E19" i="4"/>
  <c r="T18" i="4"/>
  <c r="Q18" i="4"/>
  <c r="N18" i="4"/>
  <c r="H18" i="4"/>
  <c r="E18" i="4"/>
  <c r="T17" i="4"/>
  <c r="Q17" i="4"/>
  <c r="N17" i="4"/>
  <c r="H17" i="4"/>
  <c r="E17" i="4"/>
  <c r="T16" i="4"/>
  <c r="Q16" i="4"/>
  <c r="N16" i="4"/>
  <c r="H16" i="4"/>
  <c r="E16" i="4"/>
  <c r="T15" i="4"/>
  <c r="Q15" i="4"/>
  <c r="N15" i="4"/>
  <c r="E15" i="4"/>
  <c r="T14" i="4"/>
  <c r="Q14" i="4"/>
  <c r="N14" i="4"/>
  <c r="E14" i="4"/>
  <c r="T13" i="4"/>
  <c r="Q13" i="4"/>
  <c r="N13" i="4"/>
  <c r="E13" i="4"/>
  <c r="T12" i="4"/>
  <c r="Q12" i="4"/>
  <c r="N12" i="4"/>
  <c r="H12" i="4"/>
  <c r="E12" i="4"/>
  <c r="T11" i="4"/>
  <c r="Q11" i="4"/>
  <c r="N11" i="4"/>
  <c r="H11" i="4"/>
  <c r="E11" i="4"/>
  <c r="T10" i="4"/>
  <c r="Q10" i="4"/>
  <c r="N10" i="4"/>
  <c r="H10" i="4"/>
  <c r="E10" i="4"/>
  <c r="T9" i="4"/>
  <c r="Q9" i="4"/>
  <c r="N9" i="4"/>
  <c r="H9" i="4"/>
  <c r="E9" i="4"/>
  <c r="T8" i="4"/>
  <c r="Q8" i="4"/>
  <c r="N8" i="4"/>
  <c r="K8" i="4"/>
  <c r="E8" i="4"/>
  <c r="T7" i="4"/>
  <c r="Q7" i="4"/>
  <c r="N7" i="4"/>
  <c r="H7" i="4"/>
  <c r="E7" i="4"/>
  <c r="O27" i="3"/>
  <c r="L27" i="3"/>
  <c r="F27" i="3"/>
  <c r="C27" i="3"/>
  <c r="R26" i="3"/>
  <c r="Q26" i="3"/>
  <c r="T26" i="3" s="1"/>
  <c r="N26" i="3"/>
  <c r="I26" i="3"/>
  <c r="H26" i="3"/>
  <c r="E26" i="3"/>
  <c r="R25" i="3"/>
  <c r="Q25" i="3"/>
  <c r="N25" i="3"/>
  <c r="I25" i="3"/>
  <c r="H25" i="3"/>
  <c r="E25" i="3"/>
  <c r="K25" i="3" s="1"/>
  <c r="R24" i="3"/>
  <c r="Q24" i="3"/>
  <c r="T24" i="3" s="1"/>
  <c r="N24" i="3"/>
  <c r="I24" i="3"/>
  <c r="H24" i="3"/>
  <c r="E24" i="3"/>
  <c r="R23" i="3"/>
  <c r="Q23" i="3"/>
  <c r="N23" i="3"/>
  <c r="I23" i="3"/>
  <c r="H23" i="3"/>
  <c r="E23" i="3"/>
  <c r="K23" i="3" s="1"/>
  <c r="R22" i="3"/>
  <c r="Q22" i="3"/>
  <c r="T22" i="3" s="1"/>
  <c r="N22" i="3"/>
  <c r="I22" i="3"/>
  <c r="H22" i="3"/>
  <c r="E22" i="3"/>
  <c r="R21" i="3"/>
  <c r="Q21" i="3"/>
  <c r="N21" i="3"/>
  <c r="I21" i="3"/>
  <c r="H21" i="3"/>
  <c r="E21" i="3"/>
  <c r="K21" i="3" s="1"/>
  <c r="R20" i="3"/>
  <c r="Q20" i="3"/>
  <c r="T20" i="3" s="1"/>
  <c r="N20" i="3"/>
  <c r="I20" i="3"/>
  <c r="H20" i="3"/>
  <c r="E20" i="3"/>
  <c r="R19" i="3"/>
  <c r="Q19" i="3"/>
  <c r="N19" i="3"/>
  <c r="I19" i="3"/>
  <c r="H19" i="3"/>
  <c r="E19" i="3"/>
  <c r="K19" i="3" s="1"/>
  <c r="R18" i="3"/>
  <c r="Q18" i="3"/>
  <c r="T18" i="3" s="1"/>
  <c r="N18" i="3"/>
  <c r="I18" i="3"/>
  <c r="H18" i="3"/>
  <c r="K18" i="3" s="1"/>
  <c r="R17" i="3"/>
  <c r="Q17" i="3"/>
  <c r="N17" i="3"/>
  <c r="I17" i="3"/>
  <c r="H17" i="3"/>
  <c r="E17" i="3"/>
  <c r="R16" i="3"/>
  <c r="Q16" i="3"/>
  <c r="N16" i="3"/>
  <c r="I16" i="3"/>
  <c r="H16" i="3"/>
  <c r="E16" i="3"/>
  <c r="R15" i="3"/>
  <c r="Q15" i="3"/>
  <c r="N15" i="3"/>
  <c r="I15" i="3"/>
  <c r="H15" i="3"/>
  <c r="E15" i="3"/>
  <c r="R14" i="3"/>
  <c r="Q14" i="3"/>
  <c r="N14" i="3"/>
  <c r="I14" i="3"/>
  <c r="H14" i="3"/>
  <c r="E14" i="3"/>
  <c r="R13" i="3"/>
  <c r="Q13" i="3"/>
  <c r="N13" i="3"/>
  <c r="I13" i="3"/>
  <c r="H13" i="3"/>
  <c r="E13" i="3"/>
  <c r="R12" i="3"/>
  <c r="Q12" i="3"/>
  <c r="N12" i="3"/>
  <c r="I12" i="3"/>
  <c r="H12" i="3"/>
  <c r="E12" i="3"/>
  <c r="R11" i="3"/>
  <c r="Q11" i="3"/>
  <c r="N11" i="3"/>
  <c r="I11" i="3"/>
  <c r="H11" i="3"/>
  <c r="E11" i="3"/>
  <c r="R10" i="3"/>
  <c r="Q10" i="3"/>
  <c r="N10" i="3"/>
  <c r="I10" i="3"/>
  <c r="H10" i="3"/>
  <c r="E10" i="3"/>
  <c r="R9" i="3"/>
  <c r="Q9" i="3"/>
  <c r="N9" i="3"/>
  <c r="I9" i="3"/>
  <c r="H9" i="3"/>
  <c r="E9" i="3"/>
  <c r="R8" i="3"/>
  <c r="Q8" i="3"/>
  <c r="N8" i="3"/>
  <c r="I8" i="3"/>
  <c r="H8" i="3"/>
  <c r="E8" i="3"/>
  <c r="R7" i="3"/>
  <c r="Q7" i="3"/>
  <c r="N7" i="3"/>
  <c r="I7" i="3"/>
  <c r="H7" i="3"/>
  <c r="E7" i="3"/>
  <c r="C28" i="11" l="1"/>
  <c r="T8" i="3"/>
  <c r="T10" i="3"/>
  <c r="S10" i="3" s="1"/>
  <c r="T12" i="3"/>
  <c r="T14" i="3"/>
  <c r="T16" i="3"/>
  <c r="S16" i="3" s="1"/>
  <c r="S18" i="3"/>
  <c r="K20" i="3"/>
  <c r="S20" i="3"/>
  <c r="K22" i="3"/>
  <c r="J22" i="3" s="1"/>
  <c r="S22" i="3"/>
  <c r="K24" i="3"/>
  <c r="S24" i="3"/>
  <c r="K26" i="3"/>
  <c r="S26" i="3"/>
  <c r="R27" i="3"/>
  <c r="S14" i="3"/>
  <c r="J20" i="3"/>
  <c r="J24" i="3"/>
  <c r="J26" i="3"/>
  <c r="S8" i="3"/>
  <c r="S12" i="3"/>
  <c r="I27" i="3"/>
  <c r="K8" i="3"/>
  <c r="J8" i="3" s="1"/>
  <c r="K10" i="3"/>
  <c r="J10" i="3" s="1"/>
  <c r="K12" i="3"/>
  <c r="J12" i="3" s="1"/>
  <c r="K14" i="3"/>
  <c r="J14" i="3" s="1"/>
  <c r="K16" i="3"/>
  <c r="J16" i="3" s="1"/>
  <c r="N27" i="3"/>
  <c r="M27" i="3" s="1"/>
  <c r="H27" i="3"/>
  <c r="G27" i="3" s="1"/>
  <c r="J19" i="3"/>
  <c r="T19" i="3"/>
  <c r="S19" i="3" s="1"/>
  <c r="J21" i="3"/>
  <c r="T21" i="3"/>
  <c r="S21" i="3" s="1"/>
  <c r="J23" i="3"/>
  <c r="T23" i="3"/>
  <c r="S23" i="3" s="1"/>
  <c r="J25" i="3"/>
  <c r="T25" i="3"/>
  <c r="S25" i="3" s="1"/>
  <c r="E27" i="3"/>
  <c r="D27" i="3" s="1"/>
  <c r="T7" i="3"/>
  <c r="K9" i="3"/>
  <c r="J9" i="3" s="1"/>
  <c r="T9" i="3"/>
  <c r="S9" i="3" s="1"/>
  <c r="K11" i="3"/>
  <c r="J11" i="3" s="1"/>
  <c r="T11" i="3"/>
  <c r="S11" i="3" s="1"/>
  <c r="K13" i="3"/>
  <c r="J13" i="3" s="1"/>
  <c r="T13" i="3"/>
  <c r="S13" i="3" s="1"/>
  <c r="K15" i="3"/>
  <c r="J15" i="3" s="1"/>
  <c r="T15" i="3"/>
  <c r="S15" i="3" s="1"/>
  <c r="K17" i="3"/>
  <c r="J17" i="3" s="1"/>
  <c r="T17" i="3"/>
  <c r="S17" i="3" s="1"/>
  <c r="K7" i="3"/>
  <c r="Q27" i="3"/>
  <c r="P27" i="3" s="1"/>
  <c r="T27" i="3" l="1"/>
  <c r="S27" i="3" s="1"/>
  <c r="S7" i="3"/>
  <c r="K27" i="3"/>
  <c r="J27" i="3" s="1"/>
  <c r="J7" i="3"/>
</calcChain>
</file>

<file path=xl/comments1.xml><?xml version="1.0" encoding="utf-8"?>
<comments xmlns="http://schemas.openxmlformats.org/spreadsheetml/2006/main">
  <authors>
    <author>Admin</author>
  </authors>
  <commentList>
    <comment ref="R5" authorId="0">
      <text>
        <r>
          <rPr>
            <sz val="12"/>
            <color rgb="FF000000"/>
            <rFont val="Times New Roman"/>
            <family val="1"/>
          </rPr>
          <t>Admin:
Giao chỉ tiêu cả năm (3 vụ)</t>
        </r>
      </text>
    </comment>
  </commentList>
</comments>
</file>

<file path=xl/sharedStrings.xml><?xml version="1.0" encoding="utf-8"?>
<sst xmlns="http://schemas.openxmlformats.org/spreadsheetml/2006/main" count="1195" uniqueCount="380">
  <si>
    <t>Đồng Thắng</t>
  </si>
  <si>
    <t>TT</t>
  </si>
  <si>
    <t>Cây ngô</t>
  </si>
  <si>
    <t>Cây chất bột</t>
  </si>
  <si>
    <t>Cây khoai tây</t>
  </si>
  <si>
    <t>Cây rau, đậu các loại</t>
  </si>
  <si>
    <t>Cây đậu, đỗ</t>
  </si>
  <si>
    <t>Cây gừng</t>
  </si>
  <si>
    <t>Cây nghệ</t>
  </si>
  <si>
    <t>Số con xuất chuồng</t>
  </si>
  <si>
    <t>Sản lượng thịt hơi</t>
  </si>
  <si>
    <t>Đàn lợn</t>
  </si>
  <si>
    <t>Đàn gia cầm</t>
  </si>
  <si>
    <t>Chăn nuôi trang trại quy mô vừa và nhỏ</t>
  </si>
  <si>
    <t>Trang trại chăn nuôi đại gia súc</t>
  </si>
  <si>
    <t>Trang trại chăn nuôi lợn</t>
  </si>
  <si>
    <t>Duy trì dự án liên kết trong chăn nuôi</t>
  </si>
  <si>
    <t>Thực hiện biện pháp tỉa thưa rừng keo, mỡ</t>
  </si>
  <si>
    <t>Thực hiện cấp chứng chỉ FSC</t>
  </si>
  <si>
    <t>Thực hiện chuỗi giá trị liên doanh đối với hoạt động trồng rừng</t>
  </si>
  <si>
    <t>Mô hình tỉa thưa rừng trồng</t>
  </si>
  <si>
    <t>Biểu số 03</t>
  </si>
  <si>
    <t>CHỈ TIÊU KẾ HOẠCH CÂY LƯƠNG THỰC CÓ HẠT NĂM 2024</t>
  </si>
  <si>
    <t>Xã, thị trấn</t>
  </si>
  <si>
    <t>Cây lúa ruộng</t>
  </si>
  <si>
    <t>Vụ Xuân</t>
  </si>
  <si>
    <t>Vụ Mùa</t>
  </si>
  <si>
    <t>Cả năm</t>
  </si>
  <si>
    <t>DT 
(ha)</t>
  </si>
  <si>
    <t>NS 
(tạ)</t>
  </si>
  <si>
    <t xml:space="preserve"> SL (tấn)</t>
  </si>
  <si>
    <t>NS
 (tạ)</t>
  </si>
  <si>
    <t>NS
(tạ)</t>
  </si>
  <si>
    <t xml:space="preserve"> SL 
(tấn)</t>
  </si>
  <si>
    <t>Xuân Lạc</t>
  </si>
  <si>
    <t>Nam Cường</t>
  </si>
  <si>
    <t>Đồng Lạc</t>
  </si>
  <si>
    <t>Quảng Bạch</t>
  </si>
  <si>
    <t>Tân Lập</t>
  </si>
  <si>
    <t>Bản Thi</t>
  </si>
  <si>
    <t>Yên Thịnh</t>
  </si>
  <si>
    <t>Yên Thượng</t>
  </si>
  <si>
    <t>Ngọc Phái</t>
  </si>
  <si>
    <t>TT Bằng Lũng</t>
  </si>
  <si>
    <t>Bằng Lãng</t>
  </si>
  <si>
    <t>Bằng Phúc</t>
  </si>
  <si>
    <t>Phương Viên</t>
  </si>
  <si>
    <t>Đại Sảo</t>
  </si>
  <si>
    <t>Yên Mỹ</t>
  </si>
  <si>
    <t xml:space="preserve">Yên Phong </t>
  </si>
  <si>
    <t>Lương Bằng</t>
  </si>
  <si>
    <t>Nghĩa Tá</t>
  </si>
  <si>
    <t>Bình Trung</t>
  </si>
  <si>
    <t xml:space="preserve">Tổng cộng </t>
  </si>
  <si>
    <t>Biểu số 04</t>
  </si>
  <si>
    <t>CHỈ TIÊU KẾ HOẠCH CÂY CHẤT BỘT, CÂY THỰC PHẨM NĂM 2024</t>
  </si>
  <si>
    <t>Cây khoai lang</t>
  </si>
  <si>
    <t>Cây khoai môn</t>
  </si>
  <si>
    <t xml:space="preserve">Cây rau </t>
  </si>
  <si>
    <t xml:space="preserve"> Bí xanh thơm</t>
  </si>
  <si>
    <t>Diện tích (ha)</t>
  </si>
  <si>
    <t>Năng suất (tạ/ha)</t>
  </si>
  <si>
    <t>Sản lượng (tấn)</t>
  </si>
  <si>
    <t>Diện tích* (ha)</t>
  </si>
  <si>
    <t>Tổng cộng</t>
  </si>
  <si>
    <t>* Bao gồm Bí xanh thơm</t>
  </si>
  <si>
    <t>Biểu số 05</t>
  </si>
  <si>
    <t>CHỈ TIÊU KẾ HOẠCH SẢN XUẤT CÂY CÔNG NGHIỆP, DƯỢC LIỆU NĂM 2024</t>
  </si>
  <si>
    <t>Cây đậu tương</t>
  </si>
  <si>
    <t>Cây lạc</t>
  </si>
  <si>
    <t>Mía</t>
  </si>
  <si>
    <t xml:space="preserve">Dược
 liệu </t>
  </si>
  <si>
    <t>Cây chè búp</t>
  </si>
  <si>
    <t xml:space="preserve"> Chè 
hoa vàng</t>
  </si>
  <si>
    <t>Các cây trồng khác (thanh long, xoài, mận …)</t>
  </si>
  <si>
    <t>DT thâm canh cải tạo</t>
  </si>
  <si>
    <t>DT có liên kết</t>
  </si>
  <si>
    <t>DT trồng mới 
(ha)</t>
  </si>
  <si>
    <t>Diện tích trồng mới theo Phương án</t>
  </si>
  <si>
    <t>Yên Phong</t>
  </si>
  <si>
    <t>Biểu số 06</t>
  </si>
  <si>
    <t>CHỈ TIÊU KẾ HOẠCH CÂY ĂN QUẢ NĂM 2024</t>
  </si>
  <si>
    <t>Cam</t>
  </si>
  <si>
    <t>Quýt</t>
  </si>
  <si>
    <t>Hồng</t>
  </si>
  <si>
    <t>Mơ</t>
  </si>
  <si>
    <t>Thâm canh, cải tạo (ha)</t>
  </si>
  <si>
    <t>DT thâm canh, cải tạo (ha)</t>
  </si>
  <si>
    <t>DT có liên kết (ha)</t>
  </si>
  <si>
    <t>Biểu số 07</t>
  </si>
  <si>
    <t>CHỈ TIÊU KẾ HOẠCH DIỆN TÍCH CHUYỂN ĐỔI CƠ CẤU CÂY TRỒNG; DIỆN TÍCH ĐẤT RUỘNG, SOI BÃI ĐẠT 100 TRIỆU ĐỒNG/HA TRỞ LÊN NĂM 2023; SẢN XUẤT LÚA HỮU CƠ NĂM 2024</t>
  </si>
  <si>
    <t xml:space="preserve">Diện tích
 đất ruộng, soi bãi đạt 100 triệu đồng/ha/ năm 
(ha) </t>
  </si>
  <si>
    <t>Duy trì diện tích đổi cơ cấu cây trồng trên đất lúa từ năm 2018-2022</t>
  </si>
  <si>
    <t xml:space="preserve">Diện tích sản xuất lúa chất lượng QUY TRÌNH hữu cơ </t>
  </si>
  <si>
    <t xml:space="preserve">Diện tích sản xuất lúa chất lượng theo HƯỚNG hữu cơ </t>
  </si>
  <si>
    <t>Diện tích sử dụng giống lúa chất lượng (Bao thai nhãn hiệu tâọ thể, Japonica, HT1, QR 1 (ha)</t>
  </si>
  <si>
    <t>Diện tích sử dụng giống lúa chất lượng gắn với tiêu thụ sản phẩm (ha)</t>
  </si>
  <si>
    <t>Mới</t>
  </si>
  <si>
    <t>Duy trì</t>
  </si>
  <si>
    <t>Vụ xuân</t>
  </si>
  <si>
    <t>Vụ mùa</t>
  </si>
  <si>
    <t>Biểu số 08</t>
  </si>
  <si>
    <t>CHỈ TIÊU KẾ HOẠCH PHÁT TRIỂN CHĂN NUÔI NĂM 2024</t>
  </si>
  <si>
    <t>Đại gia súc (trâu, bò, ngựa)</t>
  </si>
  <si>
    <t>Đàn Dê</t>
  </si>
  <si>
    <t>Tổng đàn</t>
  </si>
  <si>
    <t>Số con xuất chuồng (con)</t>
  </si>
  <si>
    <t>Sản lượng thịt hơi (tấn)</t>
  </si>
  <si>
    <t>Trâu
(con)</t>
  </si>
  <si>
    <t>Bò
(con)</t>
  </si>
  <si>
    <t>Ngựa (con)</t>
  </si>
  <si>
    <t>Trâu (con)</t>
  </si>
  <si>
    <t>Bò (con)</t>
  </si>
  <si>
    <t>Trâu (tấn)</t>
  </si>
  <si>
    <t>Bò
(tấn)</t>
  </si>
  <si>
    <t>Ngựa (tấn)</t>
  </si>
  <si>
    <t>Biểu số 09</t>
  </si>
  <si>
    <t>CHỈ TIÊU KẾ HOẠCH PHÁT TRIỂN THỦY SẢN NĂM 2024</t>
  </si>
  <si>
    <t>Tổng diện tích</t>
  </si>
  <si>
    <t>Năng suất
(tạ/ha)</t>
  </si>
  <si>
    <t>Sản lượng
(tấn)</t>
  </si>
  <si>
    <t>Trong đó</t>
  </si>
  <si>
    <t>Cá ao</t>
  </si>
  <si>
    <t>Cá ruộng</t>
  </si>
  <si>
    <t>Biểu số 10</t>
  </si>
  <si>
    <t>CHỈ TIÊU KẾ HOẠCH PHÁT TRIỂN CHĂN NUÔI TRANG TRẠI, TIÊM VẮC XIN PHÒNG BỆNH GIA SÚC NĂM 2024</t>
  </si>
  <si>
    <t>Tên xã</t>
  </si>
  <si>
    <t>Phát triển chăn nuôi
trang trại</t>
  </si>
  <si>
    <t>Đàn gia súc</t>
  </si>
  <si>
    <t>Vắc xin LMLM (trâu, bò)</t>
  </si>
  <si>
    <t>Vắc xin THT (trâu, bò)</t>
  </si>
  <si>
    <t>Tiêm phòng dại đàn chó (con)</t>
  </si>
  <si>
    <t>Kỳ I 
(liều)</t>
  </si>
  <si>
    <t>Kỳ II (liều)</t>
  </si>
  <si>
    <t>Cả năm (liều)</t>
  </si>
  <si>
    <t xml:space="preserve"> Bằng Lãng</t>
  </si>
  <si>
    <t xml:space="preserve">Lương Bằng </t>
  </si>
  <si>
    <t>Tổng cộng:</t>
  </si>
  <si>
    <t>Biểu số 11</t>
  </si>
  <si>
    <t>CHỈ TIÊU KẾ HOẠCH TRỒNG RỪNG NĂM 2024</t>
  </si>
  <si>
    <t>Tổng cộng 
(ha)</t>
  </si>
  <si>
    <t>Các chỉ tiêu liên quan</t>
  </si>
  <si>
    <t xml:space="preserve">DT trồng rừng phân tán
</t>
  </si>
  <si>
    <t>Trồng lại rừng sau khai thác</t>
  </si>
  <si>
    <t>Trồng theo các Chương trình dự án khác</t>
  </si>
  <si>
    <t>A</t>
  </si>
  <si>
    <t>B</t>
  </si>
  <si>
    <t>1=2+3+4</t>
  </si>
  <si>
    <t>Kho K380</t>
  </si>
  <si>
    <t>Biểu số 12</t>
  </si>
  <si>
    <t>CHỈ TIÊU KẾ HOẠCH PHÁT TRIỂN NÔNG THÔN MỚI VÀ OCOP NĂM 2024</t>
  </si>
  <si>
    <t>Nông thôn mới</t>
  </si>
  <si>
    <t>Phát triển mới sản phẩm OCOP</t>
  </si>
  <si>
    <t>Số xã đạt  chuẩn nông thôn mới  tăng thêm</t>
  </si>
  <si>
    <t>Số xã đạt  chuẩn nông thôn mới nâng cao tăng thêm</t>
  </si>
  <si>
    <t>X</t>
  </si>
  <si>
    <t>Biểu số 01</t>
  </si>
  <si>
    <t>STT</t>
  </si>
  <si>
    <t>CHỈ TIÊU</t>
  </si>
  <si>
    <t>ĐVT</t>
  </si>
  <si>
    <t>Ghi chú</t>
  </si>
  <si>
    <t>Tổng sản lượng lương thực có hạt</t>
  </si>
  <si>
    <t>Tấn</t>
  </si>
  <si>
    <t>V</t>
  </si>
  <si>
    <t>-</t>
  </si>
  <si>
    <t>Lương thực bình quân/đầu người</t>
  </si>
  <si>
    <t>Kg/người/năm</t>
  </si>
  <si>
    <t>&gt;500</t>
  </si>
  <si>
    <t>Hệ số sử dụng đất nông nghiệp</t>
  </si>
  <si>
    <t>Lần</t>
  </si>
  <si>
    <t>Tỷ lệ che phủ rừng</t>
  </si>
  <si>
    <t>%</t>
  </si>
  <si>
    <t>Phấn đấu thành lập mới HTX hoạt động trong lĩnh vực nông lâm nghiệp</t>
  </si>
  <si>
    <t>HTX</t>
  </si>
  <si>
    <t>Số xã đạt chuẩn nông thôn mới tăng thêm</t>
  </si>
  <si>
    <t>Xã</t>
  </si>
  <si>
    <t>Năm 2024: 04 xã: Yên Phong, Bằng Phúc, Tân Lập, Yên Mỹ</t>
  </si>
  <si>
    <t>Bình quân số tiêu chí nông thôn toàn huyện đạt được</t>
  </si>
  <si>
    <t>Tiêu chí</t>
  </si>
  <si>
    <t>Phát triển mới sản phẩm OCCOP đạt 3 sao trở lên</t>
  </si>
  <si>
    <t>SP</t>
  </si>
  <si>
    <t>Tổng thu ngân sách trên địa bàn</t>
  </si>
  <si>
    <t>Tr.đ</t>
  </si>
  <si>
    <t>Trong đó:</t>
  </si>
  <si>
    <t>Thu từ doanh nghiệp nhà nước TW</t>
  </si>
  <si>
    <t>Thu từ QD địa phương</t>
  </si>
  <si>
    <t>Thu ngoài quốc doanh</t>
  </si>
  <si>
    <t>Phí, lệ phí và các khoản thu khác</t>
  </si>
  <si>
    <t>Tổng chi ngân sách huyện</t>
  </si>
  <si>
    <t>Chi đầu tư phát triển</t>
  </si>
  <si>
    <t xml:space="preserve"> +</t>
  </si>
  <si>
    <t>Nguồn phân cấp huyện điều hành</t>
  </si>
  <si>
    <t>Nguồn thu tiền sử dụng đất</t>
  </si>
  <si>
    <t>Chi thường xuyên</t>
  </si>
  <si>
    <t>Dự phòng ngân sách</t>
  </si>
  <si>
    <t>Dân số trung bình</t>
  </si>
  <si>
    <t>Người</t>
  </si>
  <si>
    <t>Tốc độ tăng dân số tự nhiên</t>
  </si>
  <si>
    <t xml:space="preserve">Tỷ lệ suy dinh dưỡng của trẻ em dưới 5 tuổi </t>
  </si>
  <si>
    <t>9,88; 13,1</t>
  </si>
  <si>
    <t>Tỷ lệ suy dinh dưỡng của trẻ em dưới 5 tuổi thể nhẹ cân (cân nặng/tuổi)</t>
  </si>
  <si>
    <t>2022(4258); 2023(3839) giảm 419</t>
  </si>
  <si>
    <t>Tỷ lệ suy dinh dưỡng của trẻ em dưới 5 tuổi thể Thấp còi (chiều cao/tuổi)</t>
  </si>
  <si>
    <t>Tỷ lệ xã, thị trấn có bác sỹ làm việc</t>
  </si>
  <si>
    <t>Số xã đạt bộ tiêu chí quốc gia về y tế tăng thêm</t>
  </si>
  <si>
    <t>Giữ mức 20 xã thị trấn</t>
  </si>
  <si>
    <t xml:space="preserve"> Tỷ lệ số xã, thị trấn đạt tiêu chuẩn xã, thị trấn phù hợp với trẻ em</t>
  </si>
  <si>
    <t>Chỉ tiêu đối tượng tham gia BHXH</t>
  </si>
  <si>
    <t>Tỷ lệ tham gia BHXH/đối tượng phải nộp</t>
  </si>
  <si>
    <t>Tỷ lệ tham gia BHYT</t>
  </si>
  <si>
    <t>Số xã đạt phổ cập giáo dục Mầm non cho trẻ 5 tuổi, phổ cập giáo dục, xóa mù chữ</t>
  </si>
  <si>
    <t>xã, thị trấn</t>
  </si>
  <si>
    <t>Huy động trẻ đến trường, vào lớp đầu cấp</t>
  </si>
  <si>
    <t>Mẫu giáo</t>
  </si>
  <si>
    <t>Mầm non 5 tuổi</t>
  </si>
  <si>
    <t>Lớp 1</t>
  </si>
  <si>
    <t>Lớp 6</t>
  </si>
  <si>
    <t>Lớp 10</t>
  </si>
  <si>
    <t>Tỷ lệ tốt nghiệp THCS</t>
  </si>
  <si>
    <t>&gt;99</t>
  </si>
  <si>
    <t>Thi tốt nghiệp THPT</t>
  </si>
  <si>
    <t>&gt;90</t>
  </si>
  <si>
    <t>Số trường đạt chuẩn quốc gia tăng thêm</t>
  </si>
  <si>
    <t>Trường</t>
  </si>
  <si>
    <t>Tỷ lệ số thôn, tổ đạt tiêu chuẩn văn hóa</t>
  </si>
  <si>
    <t>Tỷ lệ số cơ quan, đơn vị, doanh nghiệp đạt đơn vị văn hóa</t>
  </si>
  <si>
    <t>Tỷ lệ số hộ đạt gia đình văn hóa</t>
  </si>
  <si>
    <t>Tỷ lệ thôn, tổ có nhà họp thôn</t>
  </si>
  <si>
    <t>Duy trì số xã có điện lưới quốc gia</t>
  </si>
  <si>
    <t>Tỷ lệ số hộ được sử dụng điện</t>
  </si>
  <si>
    <t>Tỷ lệ hộ được sử dụng nước hợp vệ sinh</t>
  </si>
  <si>
    <t>Khu vực thành thị</t>
  </si>
  <si>
    <t>+</t>
  </si>
  <si>
    <t>Khu vực nông thôn</t>
  </si>
  <si>
    <t>Cung cấp các dịch vụ cơ sở hạ tầng thiết yếu</t>
  </si>
  <si>
    <t xml:space="preserve"> Tỷ lệ xã có đường ô tô đến trung tâm</t>
  </si>
  <si>
    <t>Số xã có chợ xã, liên xã</t>
  </si>
  <si>
    <t>Giảm tỷ lệ hộ nghèo trong năm</t>
  </si>
  <si>
    <t>2-2,5</t>
  </si>
  <si>
    <t>Tạo việc làm mới cho ít nhất</t>
  </si>
  <si>
    <t>Số lao động được tạo nghề trong năm</t>
  </si>
  <si>
    <t>Tỷ lệ dịch vụ công trực tuyến được cung cấp</t>
  </si>
  <si>
    <t>Tỷ lệ cung cấp dịch vụ công trực tuyến toàn trình</t>
  </si>
  <si>
    <t>Chỉ số năng lực cạnh tranh DDCI đạt tốp đầu khối huyện, thành phố trong tỉnh</t>
  </si>
  <si>
    <t>Xếp hạng</t>
  </si>
  <si>
    <t>Đảm bảo An ninh - Quốc phòng, trật tự an toàn xã hội bền vững</t>
  </si>
  <si>
    <t xml:space="preserve"> - Tuyển quân </t>
  </si>
  <si>
    <t xml:space="preserve"> - Tỷ lệ điều tra, khám phá án đạt</t>
  </si>
  <si>
    <t>&gt;85</t>
  </si>
  <si>
    <t>Chỉ tiêu</t>
  </si>
  <si>
    <t>I</t>
  </si>
  <si>
    <t>TRỒNG TRỌT</t>
  </si>
  <si>
    <t>Ha</t>
  </si>
  <si>
    <t>&gt; 500</t>
  </si>
  <si>
    <t>1.1</t>
  </si>
  <si>
    <t>Cây lúa</t>
  </si>
  <si>
    <t>a</t>
  </si>
  <si>
    <t>Năng suất</t>
  </si>
  <si>
    <t>Tạ/ha</t>
  </si>
  <si>
    <t>Sản lượng</t>
  </si>
  <si>
    <t>Diện tích sử dụng giống lúa chất lượng</t>
  </si>
  <si>
    <t>b</t>
  </si>
  <si>
    <t>1.2</t>
  </si>
  <si>
    <t>1.3</t>
  </si>
  <si>
    <t xml:space="preserve">Diện tích chuyển đổi </t>
  </si>
  <si>
    <t>2.1</t>
  </si>
  <si>
    <t>2.2</t>
  </si>
  <si>
    <t>Diện tích trồng mới</t>
  </si>
  <si>
    <t>2.3</t>
  </si>
  <si>
    <t>Diện tích</t>
  </si>
  <si>
    <t>II</t>
  </si>
  <si>
    <t>CHĂN NUÔI</t>
  </si>
  <si>
    <t>Sản lượng thịt hơi các loại xuất chuồng</t>
  </si>
  <si>
    <t>Đàn đại gia súc</t>
  </si>
  <si>
    <t>Số con hiện có</t>
  </si>
  <si>
    <t>Đàn dê</t>
  </si>
  <si>
    <t>1.4</t>
  </si>
  <si>
    <t>Tiêm phòng</t>
  </si>
  <si>
    <t>3.1</t>
  </si>
  <si>
    <t>Đàn trâu, bò</t>
  </si>
  <si>
    <t>Vắc xin Lở mồm long móng</t>
  </si>
  <si>
    <t>Liều</t>
  </si>
  <si>
    <t>Kỳ I</t>
  </si>
  <si>
    <t>Kỳ II</t>
  </si>
  <si>
    <t>Vắc xin Tụ huyết trùng</t>
  </si>
  <si>
    <t>3.2</t>
  </si>
  <si>
    <t>Đàn chó (Vắc xin phòng dại chó-cả năm)</t>
  </si>
  <si>
    <t>Con</t>
  </si>
  <si>
    <t>4.1</t>
  </si>
  <si>
    <t>MH</t>
  </si>
  <si>
    <t>4.2</t>
  </si>
  <si>
    <t>III</t>
  </si>
  <si>
    <t>THỦY SẢN</t>
  </si>
  <si>
    <t>IV</t>
  </si>
  <si>
    <t>LÂM NGHIỆP</t>
  </si>
  <si>
    <t>NÔNG THÔN MỚI VÀ OCOP</t>
  </si>
  <si>
    <t>Số xã đạt chuẩn nông thôn mới nâng cao tăng thêm</t>
  </si>
  <si>
    <t>Biểu số 02</t>
  </si>
  <si>
    <t>TỔNG HỢP CHỈ TIÊU KẾ HOẠCH SẢN XUẤT NÔNG, LÂM NGHIỆP 
XÂY DỰNG NÔNG THÔN MỚI NĂM 2024</t>
  </si>
  <si>
    <t>Kế hoạch</t>
  </si>
  <si>
    <t>Cây lương thực có hạt</t>
  </si>
  <si>
    <t>Trong đó:       + Thóc</t>
  </si>
  <si>
    <t xml:space="preserve">                       + Ngô</t>
  </si>
  <si>
    <t>Lương thực bình quân đầu người</t>
  </si>
  <si>
    <t>Kg/người/
năm</t>
  </si>
  <si>
    <t>Diện tích sản xuất lúa chất lượng gắn với tiêu thụ sản phẩm</t>
  </si>
  <si>
    <t xml:space="preserve">Diện tích sản xuất lúa chất lượng theo quy trình hữu cơ </t>
  </si>
  <si>
    <t xml:space="preserve">Diện tích sản xuất lúa chất lượng theo hướng hữu cơ </t>
  </si>
  <si>
    <t xml:space="preserve">Vụ xuân  </t>
  </si>
  <si>
    <t xml:space="preserve">Vụ mùa     </t>
  </si>
  <si>
    <t xml:space="preserve"> Sản lượng</t>
  </si>
  <si>
    <t xml:space="preserve">Vụ xuân          </t>
  </si>
  <si>
    <t xml:space="preserve">Vụ mùa             </t>
  </si>
  <si>
    <t>Duy trì diện tích chuyển đổi cơ cấu cây trồng trên đất lúa năm 2018-2022</t>
  </si>
  <si>
    <t xml:space="preserve">Cây khoai lang     </t>
  </si>
  <si>
    <t xml:space="preserve">Cây khoai môn       </t>
  </si>
  <si>
    <t xml:space="preserve">Rau các loại    </t>
  </si>
  <si>
    <t>trong đó: + Bí xanh thơm</t>
  </si>
  <si>
    <t>Cây công nghiệp</t>
  </si>
  <si>
    <t xml:space="preserve">Cây đậu tương  </t>
  </si>
  <si>
    <t xml:space="preserve">Cây lạc    </t>
  </si>
  <si>
    <t>4.3</t>
  </si>
  <si>
    <t>Cây mía</t>
  </si>
  <si>
    <t>4.4</t>
  </si>
  <si>
    <t>4.5</t>
  </si>
  <si>
    <t>4.6</t>
  </si>
  <si>
    <t xml:space="preserve">Cây chè     </t>
  </si>
  <si>
    <t>Diện tích hiện có</t>
  </si>
  <si>
    <t>4.6.1</t>
  </si>
  <si>
    <t>Chè Búp</t>
  </si>
  <si>
    <t>Diện tích thu hoạch</t>
  </si>
  <si>
    <t>Diện tích chè trung du</t>
  </si>
  <si>
    <t>Diện tích chè Shan tuyết</t>
  </si>
  <si>
    <t>Diện tích thâm canh, cải tạo</t>
  </si>
  <si>
    <t>Diện tích liên kết</t>
  </si>
  <si>
    <t>4.6.2</t>
  </si>
  <si>
    <t>Chè hoa vàng</t>
  </si>
  <si>
    <t xml:space="preserve">Diện tích trồng mới </t>
  </si>
  <si>
    <t>4.7</t>
  </si>
  <si>
    <t>Cây dược liệu</t>
  </si>
  <si>
    <t>4.8</t>
  </si>
  <si>
    <t>Các cây trồng khác (thanh long, mận, xoài… )</t>
  </si>
  <si>
    <t>Cây ăn quả</t>
  </si>
  <si>
    <t>5.1</t>
  </si>
  <si>
    <t>Cây cam</t>
  </si>
  <si>
    <t>5.2</t>
  </si>
  <si>
    <t>Cây quýt</t>
  </si>
  <si>
    <t>5.3</t>
  </si>
  <si>
    <t xml:space="preserve">Cây Hồng không hạt: </t>
  </si>
  <si>
    <t>5.4</t>
  </si>
  <si>
    <t>Cây mơ</t>
  </si>
  <si>
    <t>5.6</t>
  </si>
  <si>
    <t>Cây chuối</t>
  </si>
  <si>
    <t>Diện tích đất ruộng, soi bãi đạt 100 triệu đồng/ha/năm trở lên</t>
  </si>
  <si>
    <t>Tổng đàn vật nuôi</t>
  </si>
  <si>
    <t>Đàn trâu</t>
  </si>
  <si>
    <t xml:space="preserve"> Đàn bò</t>
  </si>
  <si>
    <t xml:space="preserve"> Ngựa</t>
  </si>
  <si>
    <t>Tổng đàn cuối năm</t>
  </si>
  <si>
    <t>Phát triển chăn nuôi trang trại</t>
  </si>
  <si>
    <t xml:space="preserve">- </t>
  </si>
  <si>
    <r>
      <t>Nuôi cá ao, ruộng, hồ</t>
    </r>
    <r>
      <rPr>
        <sz val="14"/>
        <color rgb="FF000000"/>
        <rFont val="Times New Roman"/>
        <family val="1"/>
      </rPr>
      <t>: + Diện tích</t>
    </r>
  </si>
  <si>
    <r>
      <t>Nuôi cá ao, hồ</t>
    </r>
    <r>
      <rPr>
        <sz val="14"/>
        <color rgb="FF000000"/>
        <rFont val="Times New Roman"/>
        <family val="1"/>
      </rPr>
      <t>: + Diện tích</t>
    </r>
  </si>
  <si>
    <r>
      <t xml:space="preserve">Nuôi cá ruộng: </t>
    </r>
    <r>
      <rPr>
        <sz val="14"/>
        <color rgb="FF000000"/>
        <rFont val="Times New Roman"/>
        <family val="1"/>
      </rPr>
      <t>+ Diện tích</t>
    </r>
  </si>
  <si>
    <t>Tổng sản lượng nuôi thả thủy sản</t>
  </si>
  <si>
    <t>Trồng rừng</t>
  </si>
  <si>
    <t>Tổng diện tích trồng rừng</t>
  </si>
  <si>
    <t>Trồng rừng (trồng phân tán)</t>
  </si>
  <si>
    <t>Trồng lại rừng sau khai thác, trồng theo các chương trình, dự án khác</t>
  </si>
  <si>
    <t>Trồng theo các chương trình, dự án khác</t>
  </si>
  <si>
    <t>Khai thác lâm sản</t>
  </si>
  <si>
    <t>Măng bát độ</t>
  </si>
  <si>
    <t>Sản phẩm vỏ quế</t>
  </si>
  <si>
    <t xml:space="preserve">Xây dựng Nông thôn mới </t>
  </si>
  <si>
    <t>Sản phẩm OCOP đạt 3 sao trở lên</t>
  </si>
  <si>
    <t>(Năm 2023 chuyển sang: Tiểu học Bằng Lãng; KH 2024 gồm: MN Nam Cường, TH&amp;THCS Nam Cường, TH&amp;THCS Yên Phong)</t>
  </si>
  <si>
    <t>Chỉ tiêu Kế hoạch năm 2024</t>
  </si>
  <si>
    <t>Tốp đầu khối huyện, thành phố</t>
  </si>
  <si>
    <t>(Kèm theo Nghị quyết số:    26  /NQ-HĐND ngày   19   tháng 12  năm 2023 của Hội đồng nhân dân huyện Chợ Đồn)</t>
  </si>
  <si>
    <t>BIỂU TỔNG HỢP  CHỈ TIÊU KẾ HOẠCH 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</si>
</sst>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_);_(* \(#,##0\);_(* &quot;-&quot;?_);_(@_)"/>
    <numFmt numFmtId="168" formatCode="_(* #,##0.0_);_(* \(#,##0.0\);_(* &quot;-&quot;?_);_(@_)"/>
    <numFmt numFmtId="169" formatCode="0.0"/>
    <numFmt numFmtId="170" formatCode="#,##0.0"/>
    <numFmt numFmtId="171" formatCode="0.000"/>
    <numFmt numFmtId="172" formatCode="#,##0;[Red]#,##0"/>
  </numFmts>
  <fonts count="57" x14ac:knownFonts="1">
    <font>
      <sz val="12"/>
      <color rgb="FF000000"/>
      <name val="Times New Roman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  <charset val="163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  <charset val="163"/>
    </font>
    <font>
      <i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2"/>
    </font>
    <font>
      <i/>
      <sz val="11"/>
      <name val=".VnTime"/>
      <family val="2"/>
    </font>
    <font>
      <sz val="12"/>
      <name val="Times New Roman"/>
      <family val="1"/>
      <charset val="163"/>
    </font>
    <font>
      <sz val="12"/>
      <name val="Times New Roman"/>
      <family val="1"/>
    </font>
    <font>
      <sz val="11"/>
      <name val=".VnTime"/>
      <family val="2"/>
    </font>
    <font>
      <b/>
      <i/>
      <sz val="11"/>
      <name val="Times New Roman"/>
      <family val="1"/>
    </font>
    <font>
      <sz val="11"/>
      <name val="Calibri"/>
      <family val="2"/>
    </font>
    <font>
      <sz val="13"/>
      <name val="Calibri"/>
      <family val="2"/>
    </font>
    <font>
      <sz val="11"/>
      <name val="Times New Roman"/>
      <family val="1"/>
      <charset val="163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3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7" fillId="0" borderId="0"/>
  </cellStyleXfs>
  <cellXfs count="405">
    <xf numFmtId="0" fontId="0" fillId="0" borderId="0" xfId="0" applyProtection="1"/>
    <xf numFmtId="0" fontId="0" fillId="0" borderId="0" xfId="0" applyProtection="1"/>
    <xf numFmtId="164" fontId="0" fillId="0" borderId="0" xfId="0" applyNumberFormat="1" applyProtection="1"/>
    <xf numFmtId="165" fontId="0" fillId="0" borderId="0" xfId="0" applyNumberForma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0" borderId="0" xfId="0" applyFont="1" applyProtection="1"/>
    <xf numFmtId="166" fontId="0" fillId="0" borderId="0" xfId="0" applyNumberFormat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wrapText="1"/>
    </xf>
    <xf numFmtId="0" fontId="0" fillId="0" borderId="0" xfId="0" applyProtection="1"/>
    <xf numFmtId="0" fontId="0" fillId="0" borderId="1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165" fontId="0" fillId="0" borderId="1" xfId="0" applyNumberFormat="1" applyBorder="1" applyAlignment="1" applyProtection="1">
      <alignment vertical="center"/>
    </xf>
    <xf numFmtId="166" fontId="0" fillId="0" borderId="1" xfId="0" applyNumberFormat="1" applyBorder="1" applyAlignment="1" applyProtection="1">
      <alignment vertical="center"/>
    </xf>
    <xf numFmtId="166" fontId="1" fillId="0" borderId="1" xfId="0" applyNumberFormat="1" applyFont="1" applyBorder="1" applyAlignment="1" applyProtection="1">
      <alignment vertical="center"/>
    </xf>
    <xf numFmtId="167" fontId="0" fillId="0" borderId="1" xfId="0" applyNumberFormat="1" applyBorder="1" applyAlignment="1" applyProtection="1">
      <alignment vertical="center"/>
    </xf>
    <xf numFmtId="168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 applyProtection="1">
      <alignment horizontal="center" vertical="center" wrapText="1"/>
    </xf>
    <xf numFmtId="166" fontId="6" fillId="0" borderId="1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166" fontId="0" fillId="0" borderId="0" xfId="0" applyNumberFormat="1" applyProtection="1"/>
    <xf numFmtId="166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Protection="1"/>
    <xf numFmtId="165" fontId="0" fillId="0" borderId="1" xfId="0" applyNumberFormat="1" applyBorder="1" applyProtection="1"/>
    <xf numFmtId="166" fontId="0" fillId="0" borderId="1" xfId="0" applyNumberFormat="1" applyBorder="1" applyProtection="1"/>
    <xf numFmtId="165" fontId="7" fillId="0" borderId="1" xfId="0" applyNumberFormat="1" applyFont="1" applyBorder="1" applyAlignment="1" applyProtection="1">
      <alignment vertical="center"/>
    </xf>
    <xf numFmtId="165" fontId="7" fillId="0" borderId="1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166" fontId="0" fillId="0" borderId="0" xfId="0" applyNumberFormat="1" applyAlignment="1" applyProtection="1">
      <alignment wrapText="1"/>
    </xf>
    <xf numFmtId="166" fontId="0" fillId="0" borderId="0" xfId="0" applyNumberFormat="1" applyAlignment="1" applyProtection="1">
      <alignment horizontal="left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wrapText="1"/>
    </xf>
    <xf numFmtId="0" fontId="0" fillId="0" borderId="2" xfId="0" applyBorder="1" applyAlignment="1" applyProtection="1">
      <alignment horizontal="left" vertical="center"/>
    </xf>
    <xf numFmtId="165" fontId="9" fillId="2" borderId="1" xfId="0" applyNumberFormat="1" applyFont="1" applyFill="1" applyBorder="1" applyAlignment="1" applyProtection="1">
      <alignment vertical="center"/>
    </xf>
    <xf numFmtId="165" fontId="0" fillId="0" borderId="0" xfId="0" applyNumberFormat="1" applyAlignment="1" applyProtection="1">
      <alignment horizontal="left"/>
    </xf>
    <xf numFmtId="164" fontId="10" fillId="0" borderId="0" xfId="0" applyNumberFormat="1" applyFont="1" applyAlignment="1" applyProtection="1">
      <alignment horizontal="right"/>
    </xf>
    <xf numFmtId="164" fontId="11" fillId="0" borderId="0" xfId="0" applyNumberFormat="1" applyFont="1" applyProtection="1"/>
    <xf numFmtId="165" fontId="1" fillId="0" borderId="0" xfId="0" applyNumberFormat="1" applyFont="1" applyProtection="1"/>
    <xf numFmtId="168" fontId="0" fillId="0" borderId="1" xfId="0" applyNumberFormat="1" applyBorder="1" applyProtection="1"/>
    <xf numFmtId="166" fontId="0" fillId="0" borderId="1" xfId="0" applyNumberFormat="1" applyBorder="1" applyAlignment="1" applyProtection="1">
      <alignment wrapText="1"/>
    </xf>
    <xf numFmtId="0" fontId="0" fillId="0" borderId="0" xfId="0" applyAlignment="1" applyProtection="1">
      <alignment horizontal="right"/>
    </xf>
    <xf numFmtId="166" fontId="7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164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171" fontId="0" fillId="0" borderId="1" xfId="0" applyNumberFormat="1" applyBorder="1" applyProtection="1"/>
    <xf numFmtId="171" fontId="7" fillId="0" borderId="1" xfId="0" applyNumberFormat="1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horizontal="right"/>
    </xf>
    <xf numFmtId="165" fontId="7" fillId="0" borderId="1" xfId="0" applyNumberFormat="1" applyFont="1" applyBorder="1" applyAlignment="1" applyProtection="1">
      <alignment horizontal="right"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center"/>
    </xf>
    <xf numFmtId="166" fontId="9" fillId="2" borderId="3" xfId="0" applyNumberFormat="1" applyFont="1" applyFill="1" applyBorder="1" applyAlignment="1" applyProtection="1">
      <alignment vertical="center"/>
    </xf>
    <xf numFmtId="166" fontId="12" fillId="0" borderId="1" xfId="0" applyNumberFormat="1" applyFont="1" applyBorder="1" applyAlignment="1" applyProtection="1">
      <alignment horizontal="center" vertical="center" wrapText="1"/>
    </xf>
    <xf numFmtId="166" fontId="13" fillId="0" borderId="0" xfId="0" applyNumberFormat="1" applyFont="1" applyAlignment="1" applyProtection="1">
      <alignment wrapText="1"/>
    </xf>
    <xf numFmtId="166" fontId="13" fillId="0" borderId="0" xfId="0" applyNumberFormat="1" applyFont="1" applyAlignment="1" applyProtection="1">
      <alignment horizontal="left"/>
    </xf>
    <xf numFmtId="166" fontId="13" fillId="0" borderId="0" xfId="0" applyNumberFormat="1" applyFont="1" applyProtection="1"/>
    <xf numFmtId="166" fontId="14" fillId="0" borderId="1" xfId="0" applyNumberFormat="1" applyFont="1" applyBorder="1" applyAlignment="1" applyProtection="1">
      <alignment horizontal="center" vertical="center" wrapText="1"/>
    </xf>
    <xf numFmtId="165" fontId="15" fillId="0" borderId="1" xfId="0" applyNumberFormat="1" applyFont="1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4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Protection="1"/>
    <xf numFmtId="169" fontId="0" fillId="0" borderId="1" xfId="0" applyNumberFormat="1" applyBorder="1" applyAlignment="1" applyProtection="1">
      <alignment wrapText="1"/>
    </xf>
    <xf numFmtId="169" fontId="7" fillId="0" borderId="1" xfId="0" applyNumberFormat="1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wrapText="1"/>
    </xf>
    <xf numFmtId="164" fontId="11" fillId="0" borderId="0" xfId="0" applyNumberFormat="1" applyFont="1" applyProtection="1"/>
    <xf numFmtId="169" fontId="1" fillId="0" borderId="1" xfId="0" applyNumberFormat="1" applyFont="1" applyBorder="1" applyAlignment="1" applyProtection="1">
      <alignment vertical="center"/>
    </xf>
    <xf numFmtId="169" fontId="0" fillId="0" borderId="1" xfId="0" applyNumberFormat="1" applyBorder="1" applyAlignment="1" applyProtection="1">
      <alignment horizontal="right" vertical="center" wrapText="1"/>
    </xf>
    <xf numFmtId="169" fontId="1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2" fontId="1" fillId="0" borderId="1" xfId="0" applyNumberFormat="1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165" fontId="1" fillId="0" borderId="1" xfId="0" applyNumberFormat="1" applyFont="1" applyBorder="1" applyAlignment="1" applyProtection="1">
      <alignment horizontal="center" vertical="center"/>
    </xf>
    <xf numFmtId="169" fontId="4" fillId="0" borderId="1" xfId="0" applyNumberFormat="1" applyFont="1" applyBorder="1" applyAlignment="1" applyProtection="1">
      <alignment wrapText="1"/>
    </xf>
    <xf numFmtId="169" fontId="4" fillId="0" borderId="1" xfId="0" applyNumberFormat="1" applyFont="1" applyBorder="1" applyProtection="1"/>
    <xf numFmtId="169" fontId="9" fillId="0" borderId="1" xfId="0" applyNumberFormat="1" applyFont="1" applyBorder="1" applyProtection="1"/>
    <xf numFmtId="0" fontId="6" fillId="0" borderId="4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169" fontId="4" fillId="0" borderId="0" xfId="0" applyNumberFormat="1" applyFont="1" applyProtection="1"/>
    <xf numFmtId="0" fontId="4" fillId="0" borderId="0" xfId="0" applyFont="1" applyProtection="1"/>
    <xf numFmtId="0" fontId="4" fillId="0" borderId="0" xfId="0" applyFont="1" applyProtection="1"/>
    <xf numFmtId="164" fontId="11" fillId="0" borderId="0" xfId="0" applyNumberFormat="1" applyFont="1" applyAlignment="1" applyProtection="1">
      <alignment horizontal="left"/>
    </xf>
    <xf numFmtId="164" fontId="10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</xf>
    <xf numFmtId="166" fontId="16" fillId="0" borderId="4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1" xfId="0" applyFont="1" applyBorder="1" applyProtection="1"/>
    <xf numFmtId="167" fontId="16" fillId="0" borderId="1" xfId="0" applyNumberFormat="1" applyFont="1" applyBorder="1" applyProtection="1"/>
    <xf numFmtId="166" fontId="4" fillId="2" borderId="1" xfId="0" applyNumberFormat="1" applyFont="1" applyFill="1" applyBorder="1" applyProtection="1"/>
    <xf numFmtId="166" fontId="19" fillId="0" borderId="1" xfId="0" applyNumberFormat="1" applyFont="1" applyBorder="1" applyAlignment="1" applyProtection="1">
      <alignment horizontal="right" vertical="center"/>
    </xf>
    <xf numFmtId="166" fontId="1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9" fontId="0" fillId="0" borderId="1" xfId="0" applyNumberFormat="1" applyBorder="1" applyAlignment="1" applyProtection="1">
      <alignment vertical="center" wrapText="1"/>
    </xf>
    <xf numFmtId="169" fontId="0" fillId="0" borderId="1" xfId="0" applyNumberFormat="1" applyBorder="1" applyAlignment="1" applyProtection="1">
      <alignment wrapText="1"/>
    </xf>
    <xf numFmtId="2" fontId="0" fillId="0" borderId="1" xfId="0" applyNumberFormat="1" applyBorder="1" applyAlignment="1" applyProtection="1">
      <alignment wrapText="1"/>
    </xf>
    <xf numFmtId="0" fontId="16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20" fillId="0" borderId="5" xfId="0" applyFont="1" applyBorder="1" applyAlignment="1" applyProtection="1">
      <alignment horizontal="center" vertical="center" wrapText="1"/>
    </xf>
    <xf numFmtId="166" fontId="6" fillId="0" borderId="1" xfId="0" applyNumberFormat="1" applyFont="1" applyBorder="1" applyAlignment="1" applyProtection="1">
      <alignment horizontal="center" vertical="center" wrapText="1"/>
    </xf>
    <xf numFmtId="166" fontId="6" fillId="0" borderId="1" xfId="0" applyNumberFormat="1" applyFont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wrapText="1"/>
    </xf>
    <xf numFmtId="164" fontId="3" fillId="0" borderId="1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horizontal="right" wrapText="1"/>
    </xf>
    <xf numFmtId="165" fontId="3" fillId="0" borderId="1" xfId="0" applyNumberFormat="1" applyFont="1" applyBorder="1" applyAlignment="1" applyProtection="1">
      <alignment wrapText="1"/>
    </xf>
    <xf numFmtId="164" fontId="3" fillId="0" borderId="1" xfId="0" applyNumberFormat="1" applyFont="1" applyBorder="1" applyAlignment="1" applyProtection="1">
      <alignment horizontal="right" wrapText="1"/>
    </xf>
    <xf numFmtId="166" fontId="3" fillId="0" borderId="1" xfId="0" applyNumberFormat="1" applyFont="1" applyBorder="1" applyProtection="1"/>
    <xf numFmtId="165" fontId="3" fillId="0" borderId="1" xfId="0" applyNumberFormat="1" applyFont="1" applyBorder="1" applyProtection="1"/>
    <xf numFmtId="166" fontId="3" fillId="0" borderId="1" xfId="0" applyNumberFormat="1" applyFont="1" applyBorder="1" applyAlignment="1" applyProtection="1">
      <alignment horizontal="center" vertical="center" wrapText="1"/>
    </xf>
    <xf numFmtId="166" fontId="6" fillId="0" borderId="1" xfId="0" applyNumberFormat="1" applyFont="1" applyBorder="1" applyAlignment="1" applyProtection="1">
      <alignment wrapText="1"/>
    </xf>
    <xf numFmtId="165" fontId="6" fillId="0" borderId="1" xfId="0" applyNumberFormat="1" applyFont="1" applyBorder="1" applyAlignment="1" applyProtection="1">
      <alignment wrapText="1"/>
    </xf>
    <xf numFmtId="166" fontId="7" fillId="0" borderId="1" xfId="0" applyNumberFormat="1" applyFont="1" applyBorder="1" applyAlignment="1" applyProtection="1">
      <alignment wrapText="1"/>
    </xf>
    <xf numFmtId="165" fontId="7" fillId="0" borderId="1" xfId="0" applyNumberFormat="1" applyFont="1" applyBorder="1" applyAlignment="1" applyProtection="1">
      <alignment wrapText="1"/>
    </xf>
    <xf numFmtId="0" fontId="3" fillId="0" borderId="0" xfId="0" applyFont="1" applyProtection="1"/>
    <xf numFmtId="164" fontId="1" fillId="0" borderId="1" xfId="0" applyNumberFormat="1" applyFont="1" applyBorder="1" applyAlignment="1" applyProtection="1">
      <alignment vertical="center"/>
    </xf>
    <xf numFmtId="165" fontId="1" fillId="0" borderId="1" xfId="0" applyNumberFormat="1" applyFont="1" applyBorder="1" applyAlignment="1" applyProtection="1">
      <alignment vertical="center"/>
    </xf>
    <xf numFmtId="166" fontId="11" fillId="0" borderId="4" xfId="0" applyNumberFormat="1" applyFont="1" applyBorder="1" applyAlignment="1" applyProtection="1">
      <alignment horizontal="center" vertical="center" wrapText="1"/>
    </xf>
    <xf numFmtId="164" fontId="10" fillId="0" borderId="0" xfId="0" applyNumberFormat="1" applyFont="1" applyProtection="1"/>
    <xf numFmtId="164" fontId="11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6" xfId="0" applyFont="1" applyBorder="1" applyAlignment="1" applyProtection="1">
      <alignment vertical="center" wrapText="1"/>
    </xf>
    <xf numFmtId="165" fontId="0" fillId="0" borderId="0" xfId="0" applyNumberFormat="1" applyProtection="1"/>
    <xf numFmtId="166" fontId="0" fillId="0" borderId="0" xfId="0" applyNumberFormat="1" applyProtection="1"/>
    <xf numFmtId="166" fontId="8" fillId="0" borderId="0" xfId="0" applyNumberFormat="1" applyFont="1" applyProtection="1"/>
    <xf numFmtId="168" fontId="0" fillId="0" borderId="0" xfId="0" applyNumberFormat="1" applyProtection="1"/>
    <xf numFmtId="166" fontId="0" fillId="2" borderId="1" xfId="0" applyNumberForma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169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69" fontId="9" fillId="0" borderId="1" xfId="0" applyNumberFormat="1" applyFont="1" applyBorder="1" applyAlignment="1" applyProtection="1">
      <alignment horizontal="center"/>
    </xf>
    <xf numFmtId="169" fontId="9" fillId="0" borderId="1" xfId="0" applyNumberFormat="1" applyFont="1" applyBorder="1" applyProtection="1"/>
    <xf numFmtId="166" fontId="9" fillId="0" borderId="1" xfId="0" applyNumberFormat="1" applyFont="1" applyBorder="1" applyProtection="1"/>
    <xf numFmtId="1" fontId="9" fillId="0" borderId="1" xfId="0" applyNumberFormat="1" applyFont="1" applyBorder="1" applyProtection="1"/>
    <xf numFmtId="0" fontId="6" fillId="0" borderId="8" xfId="0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165" fontId="4" fillId="0" borderId="0" xfId="0" applyNumberFormat="1" applyFont="1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5" fontId="10" fillId="2" borderId="1" xfId="0" applyNumberFormat="1" applyFont="1" applyFill="1" applyBorder="1" applyAlignment="1" applyProtection="1">
      <alignment horizontal="center" vertical="center"/>
    </xf>
    <xf numFmtId="169" fontId="0" fillId="0" borderId="1" xfId="0" applyNumberForma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66" fontId="1" fillId="0" borderId="1" xfId="0" applyNumberFormat="1" applyFont="1" applyBorder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/>
    </xf>
    <xf numFmtId="164" fontId="4" fillId="0" borderId="0" xfId="0" applyNumberFormat="1" applyFont="1" applyProtection="1"/>
    <xf numFmtId="164" fontId="0" fillId="0" borderId="0" xfId="0" applyNumberFormat="1" applyProtection="1"/>
    <xf numFmtId="0" fontId="5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vertical="center"/>
    </xf>
    <xf numFmtId="169" fontId="0" fillId="0" borderId="0" xfId="0" applyNumberFormat="1" applyProtection="1"/>
    <xf numFmtId="169" fontId="0" fillId="0" borderId="0" xfId="0" applyNumberFormat="1" applyProtection="1"/>
    <xf numFmtId="0" fontId="0" fillId="0" borderId="1" xfId="0" applyBorder="1" applyAlignment="1" applyProtection="1">
      <alignment vertical="center"/>
    </xf>
    <xf numFmtId="166" fontId="1" fillId="0" borderId="1" xfId="0" applyNumberFormat="1" applyFont="1" applyBorder="1" applyAlignment="1" applyProtection="1">
      <alignment vertical="center"/>
    </xf>
    <xf numFmtId="0" fontId="0" fillId="0" borderId="1" xfId="0" applyBorder="1" applyProtection="1"/>
    <xf numFmtId="166" fontId="0" fillId="0" borderId="1" xfId="0" applyNumberFormat="1" applyBorder="1" applyProtection="1"/>
    <xf numFmtId="0" fontId="0" fillId="0" borderId="0" xfId="0" applyProtection="1"/>
    <xf numFmtId="166" fontId="16" fillId="2" borderId="1" xfId="0" applyNumberFormat="1" applyFont="1" applyFill="1" applyBorder="1" applyProtection="1"/>
    <xf numFmtId="0" fontId="0" fillId="0" borderId="1" xfId="0" applyBorder="1" applyProtection="1"/>
    <xf numFmtId="0" fontId="13" fillId="0" borderId="0" xfId="0" applyFont="1" applyProtection="1"/>
    <xf numFmtId="164" fontId="7" fillId="0" borderId="1" xfId="0" applyNumberFormat="1" applyFont="1" applyBorder="1" applyAlignment="1" applyProtection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164" fontId="7" fillId="0" borderId="1" xfId="0" applyNumberFormat="1" applyFont="1" applyBorder="1" applyProtection="1"/>
    <xf numFmtId="0" fontId="24" fillId="3" borderId="0" xfId="0" applyFont="1" applyFill="1" applyAlignment="1">
      <alignment vertical="center" wrapText="1"/>
    </xf>
    <xf numFmtId="0" fontId="33" fillId="3" borderId="0" xfId="0" applyFont="1" applyFill="1" applyAlignment="1">
      <alignment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vertical="center" wrapText="1"/>
    </xf>
    <xf numFmtId="0" fontId="36" fillId="3" borderId="14" xfId="0" applyFont="1" applyFill="1" applyBorder="1" applyAlignment="1">
      <alignment horizontal="center" vertical="center" wrapText="1"/>
    </xf>
    <xf numFmtId="166" fontId="35" fillId="3" borderId="14" xfId="1" applyNumberFormat="1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vertical="center" wrapText="1"/>
    </xf>
    <xf numFmtId="0" fontId="40" fillId="3" borderId="14" xfId="0" applyFont="1" applyFill="1" applyBorder="1" applyAlignment="1">
      <alignment horizontal="center" vertical="center" wrapText="1"/>
    </xf>
    <xf numFmtId="166" fontId="40" fillId="3" borderId="14" xfId="1" applyNumberFormat="1" applyFont="1" applyFill="1" applyBorder="1" applyAlignment="1">
      <alignment vertical="center" wrapText="1"/>
    </xf>
    <xf numFmtId="166" fontId="28" fillId="3" borderId="14" xfId="1" applyNumberFormat="1" applyFont="1" applyFill="1" applyBorder="1" applyAlignment="1">
      <alignment vertical="center" wrapText="1"/>
    </xf>
    <xf numFmtId="3" fontId="30" fillId="3" borderId="14" xfId="0" applyNumberFormat="1" applyFont="1" applyFill="1" applyBorder="1" applyAlignment="1">
      <alignment horizontal="center" vertical="center" wrapText="1"/>
    </xf>
    <xf numFmtId="166" fontId="40" fillId="3" borderId="14" xfId="1" applyNumberFormat="1" applyFont="1" applyFill="1" applyBorder="1" applyAlignment="1">
      <alignment horizontal="center" vertical="center" wrapText="1"/>
    </xf>
    <xf numFmtId="166" fontId="35" fillId="3" borderId="14" xfId="0" applyNumberFormat="1" applyFont="1" applyFill="1" applyBorder="1" applyAlignment="1">
      <alignment horizontal="center" vertical="center" wrapText="1"/>
    </xf>
    <xf numFmtId="166" fontId="35" fillId="3" borderId="14" xfId="0" applyNumberFormat="1" applyFont="1" applyFill="1" applyBorder="1" applyAlignment="1">
      <alignment vertical="center" wrapText="1"/>
    </xf>
    <xf numFmtId="0" fontId="40" fillId="3" borderId="14" xfId="0" applyFont="1" applyFill="1" applyBorder="1" applyAlignment="1">
      <alignment vertical="center" wrapText="1"/>
    </xf>
    <xf numFmtId="0" fontId="34" fillId="3" borderId="14" xfId="0" quotePrefix="1" applyFont="1" applyFill="1" applyBorder="1" applyAlignment="1">
      <alignment horizontal="center" vertical="center" wrapText="1"/>
    </xf>
    <xf numFmtId="0" fontId="45" fillId="3" borderId="0" xfId="0" applyFont="1" applyFill="1" applyAlignment="1">
      <alignment vertical="center" wrapText="1"/>
    </xf>
    <xf numFmtId="0" fontId="34" fillId="3" borderId="14" xfId="3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left" vertical="center" wrapText="1"/>
    </xf>
    <xf numFmtId="1" fontId="34" fillId="3" borderId="14" xfId="2" applyNumberFormat="1" applyFont="1" applyFill="1" applyBorder="1" applyAlignment="1">
      <alignment horizontal="center" vertical="center" wrapText="1"/>
    </xf>
    <xf numFmtId="169" fontId="40" fillId="3" borderId="14" xfId="1" applyNumberFormat="1" applyFont="1" applyFill="1" applyBorder="1" applyAlignment="1">
      <alignment horizontal="left" vertical="center" wrapText="1"/>
    </xf>
    <xf numFmtId="2" fontId="39" fillId="3" borderId="14" xfId="1" applyNumberFormat="1" applyFont="1" applyFill="1" applyBorder="1" applyAlignment="1">
      <alignment horizontal="center" vertical="center" wrapText="1"/>
    </xf>
    <xf numFmtId="0" fontId="40" fillId="3" borderId="0" xfId="0" applyFont="1" applyFill="1" applyAlignment="1">
      <alignment vertical="center" wrapText="1"/>
    </xf>
    <xf numFmtId="0" fontId="25" fillId="3" borderId="0" xfId="0" applyFont="1" applyFill="1" applyAlignment="1">
      <alignment vertical="center" wrapText="1"/>
    </xf>
    <xf numFmtId="0" fontId="25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vertical="center" wrapText="1"/>
    </xf>
    <xf numFmtId="164" fontId="37" fillId="3" borderId="14" xfId="2" applyNumberFormat="1" applyFont="1" applyFill="1" applyBorder="1" applyAlignment="1">
      <alignment horizontal="center" vertical="center" wrapText="1"/>
    </xf>
    <xf numFmtId="0" fontId="38" fillId="3" borderId="0" xfId="0" applyFont="1" applyFill="1" applyAlignment="1">
      <alignment vertical="center" wrapText="1"/>
    </xf>
    <xf numFmtId="0" fontId="30" fillId="3" borderId="14" xfId="0" quotePrefix="1" applyFont="1" applyFill="1" applyBorder="1" applyAlignment="1">
      <alignment horizontal="center" vertical="center" wrapText="1"/>
    </xf>
    <xf numFmtId="2" fontId="34" fillId="3" borderId="14" xfId="1" applyNumberFormat="1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left" vertical="center" wrapText="1"/>
    </xf>
    <xf numFmtId="0" fontId="39" fillId="3" borderId="0" xfId="0" applyFont="1" applyFill="1" applyAlignment="1">
      <alignment vertical="center" wrapText="1"/>
    </xf>
    <xf numFmtId="169" fontId="36" fillId="3" borderId="14" xfId="1" applyNumberFormat="1" applyFont="1" applyFill="1" applyBorder="1" applyAlignment="1">
      <alignment horizontal="center" vertical="center" wrapText="1"/>
    </xf>
    <xf numFmtId="164" fontId="40" fillId="3" borderId="14" xfId="1" applyFont="1" applyFill="1" applyBorder="1" applyAlignment="1">
      <alignment horizontal="left" vertical="center" wrapText="1"/>
    </xf>
    <xf numFmtId="0" fontId="41" fillId="3" borderId="0" xfId="0" applyFont="1" applyFill="1" applyAlignment="1">
      <alignment vertical="center" wrapText="1"/>
    </xf>
    <xf numFmtId="3" fontId="36" fillId="3" borderId="14" xfId="0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vertical="center" wrapText="1"/>
    </xf>
    <xf numFmtId="0" fontId="36" fillId="3" borderId="14" xfId="0" quotePrefix="1" applyFont="1" applyFill="1" applyBorder="1" applyAlignment="1">
      <alignment horizontal="center" vertical="center" wrapText="1"/>
    </xf>
    <xf numFmtId="0" fontId="43" fillId="3" borderId="0" xfId="0" applyFont="1" applyFill="1" applyAlignment="1">
      <alignment vertical="center" wrapText="1"/>
    </xf>
    <xf numFmtId="0" fontId="44" fillId="3" borderId="14" xfId="0" applyFont="1" applyFill="1" applyBorder="1" applyAlignment="1">
      <alignment horizontal="center" vertical="center" wrapText="1"/>
    </xf>
    <xf numFmtId="169" fontId="34" fillId="3" borderId="14" xfId="1" applyNumberFormat="1" applyFont="1" applyFill="1" applyBorder="1" applyAlignment="1">
      <alignment horizontal="center" vertical="center" wrapText="1"/>
    </xf>
    <xf numFmtId="0" fontId="46" fillId="3" borderId="0" xfId="0" applyFont="1" applyFill="1" applyAlignment="1">
      <alignment vertical="center" wrapText="1"/>
    </xf>
    <xf numFmtId="1" fontId="34" fillId="3" borderId="14" xfId="1" applyNumberFormat="1" applyFont="1" applyFill="1" applyBorder="1" applyAlignment="1">
      <alignment horizontal="center" vertical="center" wrapText="1"/>
    </xf>
    <xf numFmtId="1" fontId="36" fillId="3" borderId="14" xfId="1" applyNumberFormat="1" applyFont="1" applyFill="1" applyBorder="1" applyAlignment="1">
      <alignment horizontal="center" vertical="center" wrapText="1"/>
    </xf>
    <xf numFmtId="165" fontId="34" fillId="3" borderId="14" xfId="1" applyNumberFormat="1" applyFont="1" applyFill="1" applyBorder="1" applyAlignment="1">
      <alignment horizontal="center" vertical="center" wrapText="1"/>
    </xf>
    <xf numFmtId="165" fontId="40" fillId="3" borderId="14" xfId="1" applyNumberFormat="1" applyFont="1" applyFill="1" applyBorder="1" applyAlignment="1">
      <alignment horizontal="center" vertical="center" wrapText="1"/>
    </xf>
    <xf numFmtId="166" fontId="34" fillId="3" borderId="14" xfId="1" applyNumberFormat="1" applyFont="1" applyFill="1" applyBorder="1" applyAlignment="1">
      <alignment horizontal="center" vertical="center" wrapText="1"/>
    </xf>
    <xf numFmtId="49" fontId="48" fillId="3" borderId="14" xfId="0" applyNumberFormat="1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 wrapText="1"/>
    </xf>
    <xf numFmtId="0" fontId="50" fillId="0" borderId="0" xfId="0" applyFont="1" applyProtection="1"/>
    <xf numFmtId="0" fontId="51" fillId="0" borderId="1" xfId="0" applyFont="1" applyBorder="1" applyAlignment="1" applyProtection="1">
      <alignment horizontal="center" vertical="center"/>
    </xf>
    <xf numFmtId="0" fontId="51" fillId="0" borderId="1" xfId="0" applyFont="1" applyBorder="1" applyAlignment="1" applyProtection="1">
      <alignment vertical="center"/>
    </xf>
    <xf numFmtId="0" fontId="51" fillId="0" borderId="1" xfId="0" applyFont="1" applyBorder="1" applyAlignment="1" applyProtection="1">
      <alignment horizontal="center" vertical="center" wrapText="1"/>
    </xf>
    <xf numFmtId="164" fontId="51" fillId="0" borderId="1" xfId="0" applyNumberFormat="1" applyFont="1" applyBorder="1" applyAlignment="1" applyProtection="1">
      <alignment horizontal="center" vertical="center" wrapText="1"/>
    </xf>
    <xf numFmtId="0" fontId="54" fillId="0" borderId="1" xfId="0" applyFont="1" applyBorder="1" applyAlignment="1" applyProtection="1">
      <alignment horizontal="center" vertical="center"/>
    </xf>
    <xf numFmtId="164" fontId="51" fillId="0" borderId="1" xfId="0" applyNumberFormat="1" applyFont="1" applyBorder="1" applyAlignment="1" applyProtection="1">
      <alignment horizontal="center" vertical="center"/>
    </xf>
    <xf numFmtId="164" fontId="51" fillId="0" borderId="1" xfId="0" applyNumberFormat="1" applyFont="1" applyBorder="1" applyAlignment="1" applyProtection="1">
      <alignment vertical="center" wrapText="1"/>
    </xf>
    <xf numFmtId="0" fontId="50" fillId="0" borderId="1" xfId="0" applyFont="1" applyBorder="1" applyAlignment="1" applyProtection="1">
      <alignment vertical="center"/>
    </xf>
    <xf numFmtId="0" fontId="50" fillId="0" borderId="1" xfId="0" applyFont="1" applyBorder="1" applyAlignment="1" applyProtection="1">
      <alignment horizontal="center" vertical="center"/>
    </xf>
    <xf numFmtId="164" fontId="50" fillId="0" borderId="1" xfId="0" applyNumberFormat="1" applyFont="1" applyBorder="1" applyAlignment="1" applyProtection="1">
      <alignment horizontal="center" vertical="center"/>
    </xf>
    <xf numFmtId="0" fontId="50" fillId="0" borderId="1" xfId="0" applyFont="1" applyBorder="1" applyAlignment="1" applyProtection="1">
      <alignment horizontal="center" vertical="center" wrapText="1"/>
    </xf>
    <xf numFmtId="167" fontId="50" fillId="0" borderId="1" xfId="0" applyNumberFormat="1" applyFont="1" applyBorder="1" applyAlignment="1" applyProtection="1">
      <alignment horizontal="center" vertical="center"/>
    </xf>
    <xf numFmtId="0" fontId="54" fillId="0" borderId="1" xfId="0" applyFont="1" applyBorder="1" applyAlignment="1" applyProtection="1">
      <alignment vertical="center"/>
    </xf>
    <xf numFmtId="164" fontId="54" fillId="0" borderId="1" xfId="0" applyNumberFormat="1" applyFont="1" applyBorder="1" applyAlignment="1" applyProtection="1">
      <alignment horizontal="center" vertical="center"/>
    </xf>
    <xf numFmtId="0" fontId="55" fillId="0" borderId="1" xfId="0" applyFont="1" applyBorder="1" applyAlignment="1" applyProtection="1">
      <alignment horizontal="center" vertical="center"/>
    </xf>
    <xf numFmtId="0" fontId="55" fillId="0" borderId="1" xfId="0" applyFont="1" applyBorder="1" applyAlignment="1" applyProtection="1">
      <alignment horizontal="left" vertical="center" wrapText="1"/>
    </xf>
    <xf numFmtId="164" fontId="55" fillId="0" borderId="1" xfId="0" applyNumberFormat="1" applyFont="1" applyBorder="1" applyAlignment="1" applyProtection="1">
      <alignment horizontal="center" vertical="center"/>
    </xf>
    <xf numFmtId="0" fontId="54" fillId="0" borderId="1" xfId="0" applyFont="1" applyBorder="1" applyAlignment="1" applyProtection="1">
      <alignment horizontal="center" vertical="center" wrapText="1"/>
    </xf>
    <xf numFmtId="0" fontId="51" fillId="0" borderId="1" xfId="0" applyFont="1" applyBorder="1" applyAlignment="1" applyProtection="1">
      <alignment vertical="center" wrapText="1"/>
    </xf>
    <xf numFmtId="0" fontId="50" fillId="0" borderId="1" xfId="0" applyFont="1" applyBorder="1" applyAlignment="1" applyProtection="1">
      <alignment vertical="center" wrapText="1"/>
    </xf>
    <xf numFmtId="0" fontId="55" fillId="0" borderId="1" xfId="0" applyFont="1" applyBorder="1" applyAlignment="1" applyProtection="1">
      <alignment vertical="center"/>
    </xf>
    <xf numFmtId="164" fontId="54" fillId="0" borderId="1" xfId="0" applyNumberFormat="1" applyFont="1" applyBorder="1" applyAlignment="1" applyProtection="1">
      <alignment horizontal="center" vertical="center" wrapText="1"/>
    </xf>
    <xf numFmtId="0" fontId="51" fillId="0" borderId="1" xfId="0" applyFont="1" applyBorder="1" applyProtection="1"/>
    <xf numFmtId="166" fontId="50" fillId="0" borderId="1" xfId="0" applyNumberFormat="1" applyFont="1" applyBorder="1" applyAlignment="1" applyProtection="1">
      <alignment horizontal="center" vertical="center"/>
    </xf>
    <xf numFmtId="0" fontId="54" fillId="0" borderId="1" xfId="0" applyFont="1" applyBorder="1" applyAlignment="1" applyProtection="1">
      <alignment vertical="center" wrapText="1"/>
    </xf>
    <xf numFmtId="0" fontId="51" fillId="0" borderId="0" xfId="0" applyFont="1" applyProtection="1"/>
    <xf numFmtId="164" fontId="51" fillId="0" borderId="1" xfId="0" applyNumberFormat="1" applyFont="1" applyBorder="1" applyProtection="1"/>
    <xf numFmtId="0" fontId="54" fillId="0" borderId="1" xfId="0" applyFont="1" applyBorder="1" applyProtection="1"/>
    <xf numFmtId="164" fontId="51" fillId="0" borderId="1" xfId="0" applyNumberFormat="1" applyFont="1" applyBorder="1" applyAlignment="1" applyProtection="1">
      <alignment vertical="center"/>
    </xf>
    <xf numFmtId="172" fontId="54" fillId="0" borderId="1" xfId="0" applyNumberFormat="1" applyFont="1" applyBorder="1" applyAlignment="1" applyProtection="1">
      <alignment horizontal="center" vertical="center"/>
    </xf>
    <xf numFmtId="172" fontId="54" fillId="0" borderId="1" xfId="0" applyNumberFormat="1" applyFont="1" applyBorder="1" applyAlignment="1" applyProtection="1">
      <alignment horizontal="left" vertical="center"/>
    </xf>
    <xf numFmtId="172" fontId="51" fillId="0" borderId="1" xfId="0" applyNumberFormat="1" applyFont="1" applyBorder="1" applyAlignment="1" applyProtection="1">
      <alignment horizontal="center" vertical="center"/>
    </xf>
    <xf numFmtId="172" fontId="51" fillId="0" borderId="1" xfId="0" applyNumberFormat="1" applyFont="1" applyBorder="1" applyAlignment="1" applyProtection="1">
      <alignment horizontal="left" vertical="center"/>
    </xf>
    <xf numFmtId="166" fontId="51" fillId="0" borderId="1" xfId="0" applyNumberFormat="1" applyFont="1" applyBorder="1" applyAlignment="1" applyProtection="1">
      <alignment horizontal="center" vertical="center"/>
    </xf>
    <xf numFmtId="172" fontId="55" fillId="0" borderId="1" xfId="0" applyNumberFormat="1" applyFont="1" applyBorder="1" applyAlignment="1" applyProtection="1">
      <alignment horizontal="center" vertical="center" wrapText="1"/>
    </xf>
    <xf numFmtId="172" fontId="50" fillId="0" borderId="1" xfId="0" applyNumberFormat="1" applyFont="1" applyBorder="1" applyAlignment="1" applyProtection="1">
      <alignment horizontal="left" vertical="center"/>
    </xf>
    <xf numFmtId="172" fontId="50" fillId="0" borderId="1" xfId="0" applyNumberFormat="1" applyFont="1" applyBorder="1" applyAlignment="1" applyProtection="1">
      <alignment horizontal="center" vertical="center"/>
    </xf>
    <xf numFmtId="165" fontId="50" fillId="0" borderId="1" xfId="0" applyNumberFormat="1" applyFont="1" applyBorder="1" applyAlignment="1" applyProtection="1">
      <alignment horizontal="center" vertical="center"/>
    </xf>
    <xf numFmtId="166" fontId="54" fillId="0" borderId="1" xfId="0" applyNumberFormat="1" applyFont="1" applyBorder="1" applyAlignment="1" applyProtection="1">
      <alignment horizontal="center" vertical="center"/>
    </xf>
    <xf numFmtId="165" fontId="51" fillId="0" borderId="1" xfId="0" applyNumberFormat="1" applyFont="1" applyBorder="1" applyAlignment="1" applyProtection="1">
      <alignment horizontal="center" vertical="center"/>
    </xf>
    <xf numFmtId="0" fontId="54" fillId="0" borderId="0" xfId="0" applyFont="1" applyProtection="1"/>
    <xf numFmtId="3" fontId="50" fillId="0" borderId="1" xfId="0" applyNumberFormat="1" applyFont="1" applyBorder="1" applyAlignment="1" applyProtection="1">
      <alignment horizontal="left" vertical="center" wrapText="1"/>
    </xf>
    <xf numFmtId="3" fontId="50" fillId="0" borderId="1" xfId="0" applyNumberFormat="1" applyFont="1" applyBorder="1" applyAlignment="1" applyProtection="1">
      <alignment horizontal="center" vertical="center" wrapText="1"/>
    </xf>
    <xf numFmtId="166" fontId="50" fillId="0" borderId="1" xfId="0" applyNumberFormat="1" applyFont="1" applyBorder="1" applyAlignment="1" applyProtection="1">
      <alignment horizontal="center" vertical="center" wrapText="1"/>
    </xf>
    <xf numFmtId="3" fontId="51" fillId="0" borderId="1" xfId="0" applyNumberFormat="1" applyFont="1" applyBorder="1" applyAlignment="1" applyProtection="1">
      <alignment vertical="center" wrapText="1"/>
    </xf>
    <xf numFmtId="0" fontId="51" fillId="0" borderId="1" xfId="0" applyFont="1" applyBorder="1" applyAlignment="1" applyProtection="1">
      <alignment horizontal="center"/>
    </xf>
    <xf numFmtId="0" fontId="50" fillId="0" borderId="1" xfId="0" applyFont="1" applyBorder="1" applyProtection="1"/>
    <xf numFmtId="0" fontId="50" fillId="0" borderId="1" xfId="0" applyFont="1" applyBorder="1" applyAlignment="1" applyProtection="1">
      <alignment horizontal="center"/>
    </xf>
    <xf numFmtId="164" fontId="56" fillId="0" borderId="1" xfId="0" applyNumberFormat="1" applyFont="1" applyBorder="1" applyAlignment="1" applyProtection="1">
      <alignment horizontal="center" vertical="center"/>
    </xf>
    <xf numFmtId="166" fontId="6" fillId="0" borderId="1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vertical="center"/>
    </xf>
    <xf numFmtId="169" fontId="3" fillId="0" borderId="1" xfId="0" applyNumberFormat="1" applyFont="1" applyBorder="1" applyProtection="1"/>
    <xf numFmtId="169" fontId="3" fillId="0" borderId="1" xfId="0" applyNumberFormat="1" applyFont="1" applyBorder="1" applyAlignment="1" applyProtection="1">
      <alignment wrapText="1"/>
    </xf>
    <xf numFmtId="170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Protection="1"/>
    <xf numFmtId="165" fontId="3" fillId="0" borderId="1" xfId="0" applyNumberFormat="1" applyFont="1" applyBorder="1" applyAlignment="1" applyProtection="1">
      <alignment vertical="center"/>
    </xf>
    <xf numFmtId="166" fontId="3" fillId="0" borderId="1" xfId="0" applyNumberFormat="1" applyFont="1" applyBorder="1" applyAlignment="1" applyProtection="1">
      <alignment vertical="center"/>
    </xf>
    <xf numFmtId="169" fontId="3" fillId="0" borderId="1" xfId="0" applyNumberFormat="1" applyFont="1" applyBorder="1" applyAlignment="1" applyProtection="1">
      <alignment vertical="center" wrapText="1"/>
    </xf>
    <xf numFmtId="2" fontId="3" fillId="0" borderId="1" xfId="0" applyNumberFormat="1" applyFont="1" applyBorder="1" applyProtection="1"/>
    <xf numFmtId="170" fontId="6" fillId="0" borderId="1" xfId="0" applyNumberFormat="1" applyFont="1" applyBorder="1" applyProtection="1"/>
    <xf numFmtId="171" fontId="6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6" fillId="0" borderId="1" xfId="0" applyNumberFormat="1" applyFont="1" applyBorder="1" applyProtection="1"/>
    <xf numFmtId="164" fontId="6" fillId="0" borderId="1" xfId="0" applyNumberFormat="1" applyFont="1" applyBorder="1" applyAlignment="1" applyProtection="1">
      <alignment horizontal="center"/>
    </xf>
    <xf numFmtId="2" fontId="6" fillId="0" borderId="1" xfId="0" applyNumberFormat="1" applyFont="1" applyBorder="1" applyAlignment="1" applyProtection="1">
      <alignment horizontal="center"/>
    </xf>
    <xf numFmtId="164" fontId="8" fillId="0" borderId="1" xfId="0" applyNumberFormat="1" applyFont="1" applyBorder="1" applyProtection="1"/>
    <xf numFmtId="0" fontId="36" fillId="3" borderId="13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36" fillId="3" borderId="15" xfId="0" applyFont="1" applyFill="1" applyBorder="1" applyAlignment="1">
      <alignment horizontal="center" vertical="center" wrapText="1"/>
    </xf>
    <xf numFmtId="0" fontId="40" fillId="3" borderId="16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 horizontal="right"/>
    </xf>
    <xf numFmtId="0" fontId="51" fillId="0" borderId="0" xfId="0" applyFont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52" fillId="0" borderId="5" xfId="0" applyFont="1" applyBorder="1" applyAlignment="1" applyProtection="1">
      <alignment horizontal="center" vertical="center" wrapText="1"/>
    </xf>
    <xf numFmtId="0" fontId="51" fillId="0" borderId="1" xfId="0" applyFont="1" applyBorder="1" applyAlignment="1" applyProtection="1">
      <alignment horizontal="center" vertical="center" wrapText="1"/>
    </xf>
    <xf numFmtId="0" fontId="51" fillId="0" borderId="4" xfId="0" applyFont="1" applyBorder="1" applyAlignment="1" applyProtection="1">
      <alignment horizontal="center" vertical="center" wrapText="1"/>
    </xf>
    <xf numFmtId="0" fontId="51" fillId="0" borderId="7" xfId="0" applyFont="1" applyBorder="1" applyAlignment="1" applyProtection="1">
      <alignment horizontal="center" vertical="center" wrapText="1"/>
    </xf>
    <xf numFmtId="0" fontId="53" fillId="0" borderId="1" xfId="0" applyFont="1" applyBorder="1" applyAlignment="1" applyProtection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/>
    </xf>
    <xf numFmtId="0" fontId="19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6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66" fontId="6" fillId="0" borderId="1" xfId="0" applyNumberFormat="1" applyFont="1" applyBorder="1" applyAlignment="1" applyProtection="1">
      <alignment horizontal="center"/>
    </xf>
    <xf numFmtId="166" fontId="11" fillId="0" borderId="3" xfId="0" applyNumberFormat="1" applyFont="1" applyBorder="1" applyAlignment="1" applyProtection="1">
      <alignment horizontal="center" vertical="center" wrapText="1"/>
    </xf>
    <xf numFmtId="166" fontId="11" fillId="0" borderId="9" xfId="0" applyNumberFormat="1" applyFont="1" applyBorder="1" applyAlignment="1" applyProtection="1">
      <alignment horizontal="center" vertical="center" wrapText="1"/>
    </xf>
    <xf numFmtId="166" fontId="11" fillId="0" borderId="6" xfId="0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6" fontId="1" fillId="0" borderId="3" xfId="0" applyNumberFormat="1" applyFont="1" applyBorder="1" applyAlignment="1" applyProtection="1">
      <alignment horizontal="center" vertical="center" wrapText="1"/>
    </xf>
    <xf numFmtId="166" fontId="1" fillId="0" borderId="9" xfId="0" applyNumberFormat="1" applyFont="1" applyBorder="1" applyAlignment="1" applyProtection="1">
      <alignment horizontal="center" vertical="center" wrapText="1"/>
    </xf>
    <xf numFmtId="166" fontId="1" fillId="0" borderId="6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166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66" fontId="9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 applyProtection="1">
      <alignment horizontal="center"/>
    </xf>
    <xf numFmtId="166" fontId="6" fillId="0" borderId="3" xfId="0" applyNumberFormat="1" applyFont="1" applyBorder="1" applyAlignment="1" applyProtection="1">
      <alignment horizontal="center" vertical="center" wrapText="1"/>
    </xf>
    <xf numFmtId="166" fontId="6" fillId="0" borderId="9" xfId="0" applyNumberFormat="1" applyFont="1" applyBorder="1" applyAlignment="1" applyProtection="1">
      <alignment horizontal="center" vertical="center" wrapText="1"/>
    </xf>
    <xf numFmtId="166" fontId="6" fillId="0" borderId="6" xfId="0" applyNumberFormat="1" applyFont="1" applyBorder="1" applyAlignment="1" applyProtection="1">
      <alignment horizontal="center" vertical="center" wrapText="1"/>
    </xf>
    <xf numFmtId="166" fontId="6" fillId="0" borderId="4" xfId="0" applyNumberFormat="1" applyFont="1" applyBorder="1" applyAlignment="1" applyProtection="1">
      <alignment horizontal="center" vertical="center" wrapText="1"/>
    </xf>
    <xf numFmtId="166" fontId="6" fillId="0" borderId="7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165" fontId="6" fillId="0" borderId="4" xfId="0" applyNumberFormat="1" applyFont="1" applyBorder="1" applyAlignment="1" applyProtection="1">
      <alignment horizontal="center" vertical="center" wrapText="1"/>
    </xf>
    <xf numFmtId="165" fontId="6" fillId="0" borderId="7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6" fontId="6" fillId="0" borderId="1" xfId="0" applyNumberFormat="1" applyFont="1" applyBorder="1" applyAlignment="1" applyProtection="1">
      <alignment horizontal="center" vertical="center" wrapText="1"/>
    </xf>
    <xf numFmtId="166" fontId="6" fillId="0" borderId="10" xfId="0" applyNumberFormat="1" applyFont="1" applyBorder="1" applyAlignment="1" applyProtection="1">
      <alignment horizontal="center" vertical="center" wrapText="1"/>
    </xf>
    <xf numFmtId="166" fontId="6" fillId="0" borderId="5" xfId="0" applyNumberFormat="1" applyFont="1" applyBorder="1" applyAlignment="1" applyProtection="1">
      <alignment horizontal="center" vertical="center" wrapText="1"/>
    </xf>
    <xf numFmtId="166" fontId="6" fillId="0" borderId="11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6" fontId="6" fillId="0" borderId="2" xfId="0" applyNumberFormat="1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0" borderId="7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164" fontId="10" fillId="0" borderId="0" xfId="0" applyNumberFormat="1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</xf>
    <xf numFmtId="166" fontId="11" fillId="2" borderId="3" xfId="0" applyNumberFormat="1" applyFont="1" applyFill="1" applyBorder="1" applyAlignment="1" applyProtection="1">
      <alignment horizontal="center" vertical="center" wrapText="1"/>
    </xf>
    <xf numFmtId="166" fontId="11" fillId="2" borderId="9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3" fillId="0" borderId="0" xfId="0" applyFont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</cellXfs>
  <cellStyles count="7">
    <cellStyle name="Bình thường" xfId="0" builtinId="0"/>
    <cellStyle name="Bình thường 3" xfId="3"/>
    <cellStyle name="Comma 10 2" xfId="5"/>
    <cellStyle name="Comma 14" xfId="4"/>
    <cellStyle name="Comma 3 2" xfId="2"/>
    <cellStyle name="Dấu_phảy" xfId="1" builtinId="3"/>
    <cellStyle name="Normal_Sheet1 2" xfId="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S/Downloads/XD%20K&#7871;%20ho&#7841;ch%20ch&#7881;%20ti&#234;u%2003%20n&#259;m%202024-2026%20v&#224;%20KH%20n&#259;m%202024/T12.%20XD%20t&#7901;%20tr&#236;nh%20DT%20NQ%20Ch&#7881;%20ti&#234;u%20ph&#225;t%20tri&#7875;n%20KT-XH%20(H&#7841;n%2022.11)/P%20N&#244;ng%20nghi&#7879;p/VB%20ng&#224;y%2006.12%20(B&#7843;n%20ch&#7889;t)/(%20B&#7843;n%20cu&#7889;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Biểu 1. Tổng hợp"/>
      <sheetName val="Biểu 2.Chỉ tiêu SXNLN tổng"/>
      <sheetName val="Biểu 3. Lương thực có hạt"/>
      <sheetName val="Biểu 4. Cây chất bột, rau, đậu"/>
      <sheetName val="Biểu 5. Cây c.nghiệp, DLieu"/>
      <sheetName val="Biểu 6. Cây ăn quả"/>
      <sheetName val="Biểu 7.DT chuyển đổi, 100 triệu"/>
      <sheetName val="Biểu 8. PTr Chăn nuôi"/>
      <sheetName val="Biểu 9. Thủy sản 2023"/>
      <sheetName val="Biểu 10. Trang trai, Tiêm phòng"/>
      <sheetName val="Biểu 11. Lâm nghiệp"/>
      <sheetName val="Biểu 12. NTM, OCOP"/>
    </sheetNames>
    <sheetDataSet>
      <sheetData sheetId="0"/>
      <sheetData sheetId="1"/>
      <sheetData sheetId="2"/>
      <sheetData sheetId="3">
        <row r="27">
          <cell r="C27">
            <v>1752</v>
          </cell>
          <cell r="D27">
            <v>58.853767123288002</v>
          </cell>
          <cell r="E27">
            <v>10311.18</v>
          </cell>
          <cell r="F27">
            <v>2410</v>
          </cell>
          <cell r="G27">
            <v>49.334854771784002</v>
          </cell>
          <cell r="H27">
            <v>11889.7</v>
          </cell>
          <cell r="L27">
            <v>900</v>
          </cell>
          <cell r="M27">
            <v>48.241333333333003</v>
          </cell>
          <cell r="N27">
            <v>4341.72</v>
          </cell>
          <cell r="O27">
            <v>400</v>
          </cell>
          <cell r="P27">
            <v>44.5</v>
          </cell>
          <cell r="Q27">
            <v>1780</v>
          </cell>
        </row>
      </sheetData>
      <sheetData sheetId="4">
        <row r="27">
          <cell r="C27">
            <v>60</v>
          </cell>
          <cell r="D27">
            <v>36</v>
          </cell>
          <cell r="E27">
            <v>216</v>
          </cell>
          <cell r="F27">
            <v>14</v>
          </cell>
          <cell r="G27">
            <v>74</v>
          </cell>
          <cell r="H27">
            <v>103.6</v>
          </cell>
          <cell r="I27">
            <v>30</v>
          </cell>
          <cell r="J27">
            <v>120</v>
          </cell>
          <cell r="K27">
            <v>360</v>
          </cell>
          <cell r="L27">
            <v>510</v>
          </cell>
          <cell r="M27">
            <v>124</v>
          </cell>
          <cell r="N27">
            <v>63240</v>
          </cell>
          <cell r="O27">
            <v>35</v>
          </cell>
          <cell r="P27">
            <v>152</v>
          </cell>
          <cell r="Q27">
            <v>532</v>
          </cell>
          <cell r="R27">
            <v>60</v>
          </cell>
          <cell r="S27">
            <v>13</v>
          </cell>
          <cell r="T27">
            <v>78</v>
          </cell>
        </row>
      </sheetData>
      <sheetData sheetId="5">
        <row r="26">
          <cell r="C26">
            <v>70</v>
          </cell>
          <cell r="D26">
            <v>20</v>
          </cell>
          <cell r="E26">
            <v>140</v>
          </cell>
          <cell r="F26">
            <v>80</v>
          </cell>
          <cell r="G26">
            <v>19.600000000000001</v>
          </cell>
          <cell r="H26">
            <v>153</v>
          </cell>
          <cell r="I26">
            <v>28</v>
          </cell>
          <cell r="J26">
            <v>500</v>
          </cell>
          <cell r="K26">
            <v>1400</v>
          </cell>
          <cell r="L26">
            <v>25</v>
          </cell>
          <cell r="M26">
            <v>120</v>
          </cell>
          <cell r="N26">
            <v>300</v>
          </cell>
          <cell r="O26">
            <v>25</v>
          </cell>
          <cell r="P26">
            <v>128</v>
          </cell>
          <cell r="Q26">
            <v>320</v>
          </cell>
          <cell r="R26">
            <v>5</v>
          </cell>
          <cell r="S26">
            <v>60</v>
          </cell>
          <cell r="T26">
            <v>23</v>
          </cell>
          <cell r="U26">
            <v>15</v>
          </cell>
          <cell r="V26">
            <v>7</v>
          </cell>
        </row>
      </sheetData>
      <sheetData sheetId="6">
        <row r="26">
          <cell r="C26">
            <v>47</v>
          </cell>
          <cell r="D26">
            <v>200</v>
          </cell>
          <cell r="E26">
            <v>80</v>
          </cell>
          <cell r="F26">
            <v>8</v>
          </cell>
          <cell r="G26">
            <v>30</v>
          </cell>
          <cell r="H26">
            <v>20</v>
          </cell>
          <cell r="I26">
            <v>20</v>
          </cell>
          <cell r="J26">
            <v>37</v>
          </cell>
        </row>
      </sheetData>
      <sheetData sheetId="7">
        <row r="26">
          <cell r="C26">
            <v>400</v>
          </cell>
          <cell r="D26">
            <v>107</v>
          </cell>
          <cell r="E26">
            <v>0</v>
          </cell>
          <cell r="F26">
            <v>8.1999999999999993</v>
          </cell>
          <cell r="G26">
            <v>30</v>
          </cell>
          <cell r="H26">
            <v>161.6</v>
          </cell>
          <cell r="I26">
            <v>200</v>
          </cell>
          <cell r="J26">
            <v>1800</v>
          </cell>
          <cell r="K26">
            <v>100</v>
          </cell>
          <cell r="L26">
            <v>50</v>
          </cell>
        </row>
      </sheetData>
      <sheetData sheetId="8">
        <row r="28">
          <cell r="C28">
            <v>6050</v>
          </cell>
          <cell r="D28">
            <v>2930</v>
          </cell>
          <cell r="E28">
            <v>350</v>
          </cell>
          <cell r="F28">
            <v>1252.3499999999999</v>
          </cell>
          <cell r="G28">
            <v>734.84400000000005</v>
          </cell>
          <cell r="H28">
            <v>45</v>
          </cell>
          <cell r="I28">
            <v>289.29284999999999</v>
          </cell>
          <cell r="J28">
            <v>154.31724</v>
          </cell>
          <cell r="K28">
            <v>9</v>
          </cell>
          <cell r="L28">
            <v>4300</v>
          </cell>
          <cell r="M28">
            <v>1480</v>
          </cell>
          <cell r="N28">
            <v>30.192</v>
          </cell>
          <cell r="O28">
            <v>58010</v>
          </cell>
          <cell r="P28">
            <v>32200</v>
          </cell>
          <cell r="Q28">
            <v>2254</v>
          </cell>
          <cell r="R28">
            <v>824140</v>
          </cell>
          <cell r="S28">
            <v>460000</v>
          </cell>
          <cell r="T28">
            <v>920</v>
          </cell>
        </row>
      </sheetData>
      <sheetData sheetId="9">
        <row r="28">
          <cell r="F28">
            <v>355</v>
          </cell>
          <cell r="G28">
            <v>22.3</v>
          </cell>
          <cell r="H28">
            <v>791.65</v>
          </cell>
          <cell r="I28">
            <v>15</v>
          </cell>
          <cell r="J28">
            <v>6</v>
          </cell>
          <cell r="K28">
            <v>9</v>
          </cell>
        </row>
      </sheetData>
      <sheetData sheetId="10">
        <row r="28">
          <cell r="C28">
            <v>1</v>
          </cell>
          <cell r="D28">
            <v>2</v>
          </cell>
          <cell r="F28">
            <v>5070</v>
          </cell>
          <cell r="G28">
            <v>5070</v>
          </cell>
          <cell r="I28">
            <v>5070</v>
          </cell>
          <cell r="J28">
            <v>5070</v>
          </cell>
          <cell r="L28">
            <v>6740</v>
          </cell>
        </row>
      </sheetData>
      <sheetData sheetId="11">
        <row r="28">
          <cell r="D28">
            <v>60</v>
          </cell>
          <cell r="E28">
            <v>420</v>
          </cell>
          <cell r="F28">
            <v>20</v>
          </cell>
          <cell r="G28">
            <v>320</v>
          </cell>
          <cell r="H28">
            <v>1000</v>
          </cell>
          <cell r="I28">
            <v>1700</v>
          </cell>
          <cell r="J28">
            <v>300</v>
          </cell>
        </row>
      </sheetData>
      <sheetData sheetId="12">
        <row r="26">
          <cell r="C26">
            <v>4</v>
          </cell>
          <cell r="D26">
            <v>1</v>
          </cell>
          <cell r="E2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F6" sqref="F6:F7"/>
    </sheetView>
  </sheetViews>
  <sheetFormatPr defaultRowHeight="18.75" customHeight="1" x14ac:dyDescent="0.3"/>
  <cols>
    <col min="1" max="1" width="8" customWidth="1"/>
    <col min="2" max="2" width="18" customWidth="1"/>
    <col min="3" max="5" width="10.375" customWidth="1"/>
    <col min="6" max="6" width="10.375" style="102" customWidth="1"/>
    <col min="7" max="7" width="10.75" customWidth="1"/>
    <col min="8" max="8" width="11.375" customWidth="1"/>
    <col min="9" max="11" width="10.375" customWidth="1"/>
  </cols>
  <sheetData>
    <row r="1" spans="1:11" ht="18.75" customHeight="1" x14ac:dyDescent="0.3">
      <c r="H1" s="376" t="s">
        <v>116</v>
      </c>
      <c r="I1" s="376"/>
      <c r="J1" s="376"/>
    </row>
    <row r="2" spans="1:11" ht="31.5" customHeight="1" x14ac:dyDescent="0.25">
      <c r="A2" s="354" t="s">
        <v>117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11" ht="31.5" customHeight="1" x14ac:dyDescent="0.25">
      <c r="A3" s="339" t="s">
        <v>378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4" spans="1:11" s="142" customFormat="1" ht="17.25" customHeight="1" x14ac:dyDescent="0.2">
      <c r="A4" s="380" t="s">
        <v>1</v>
      </c>
      <c r="B4" s="380" t="s">
        <v>23</v>
      </c>
      <c r="C4" s="352" t="s">
        <v>118</v>
      </c>
      <c r="D4" s="367" t="s">
        <v>119</v>
      </c>
      <c r="E4" s="388" t="s">
        <v>120</v>
      </c>
      <c r="F4" s="380" t="s">
        <v>121</v>
      </c>
      <c r="G4" s="380"/>
      <c r="H4" s="380"/>
      <c r="I4" s="380"/>
      <c r="J4" s="380"/>
      <c r="K4" s="380"/>
    </row>
    <row r="5" spans="1:11" s="142" customFormat="1" ht="17.25" customHeight="1" x14ac:dyDescent="0.2">
      <c r="A5" s="380"/>
      <c r="B5" s="380"/>
      <c r="C5" s="385"/>
      <c r="D5" s="387"/>
      <c r="E5" s="389"/>
      <c r="F5" s="381" t="s">
        <v>122</v>
      </c>
      <c r="G5" s="381"/>
      <c r="H5" s="381"/>
      <c r="I5" s="382" t="s">
        <v>123</v>
      </c>
      <c r="J5" s="383"/>
      <c r="K5" s="384"/>
    </row>
    <row r="6" spans="1:11" s="142" customFormat="1" ht="17.25" customHeight="1" x14ac:dyDescent="0.2">
      <c r="A6" s="380"/>
      <c r="B6" s="380"/>
      <c r="C6" s="385"/>
      <c r="D6" s="387"/>
      <c r="E6" s="389"/>
      <c r="F6" s="381" t="s">
        <v>60</v>
      </c>
      <c r="G6" s="381" t="s">
        <v>119</v>
      </c>
      <c r="H6" s="386" t="s">
        <v>120</v>
      </c>
      <c r="I6" s="381" t="s">
        <v>60</v>
      </c>
      <c r="J6" s="381" t="s">
        <v>119</v>
      </c>
      <c r="K6" s="381" t="s">
        <v>120</v>
      </c>
    </row>
    <row r="7" spans="1:11" s="142" customFormat="1" ht="17.25" customHeight="1" x14ac:dyDescent="0.2">
      <c r="A7" s="380"/>
      <c r="B7" s="380"/>
      <c r="C7" s="353"/>
      <c r="D7" s="368"/>
      <c r="E7" s="390"/>
      <c r="F7" s="381"/>
      <c r="G7" s="381"/>
      <c r="H7" s="386"/>
      <c r="I7" s="381"/>
      <c r="J7" s="381"/>
      <c r="K7" s="381"/>
    </row>
    <row r="8" spans="1:11" s="112" customFormat="1" ht="19.5" customHeight="1" x14ac:dyDescent="0.25">
      <c r="A8" s="19">
        <v>1</v>
      </c>
      <c r="B8" s="13" t="s">
        <v>34</v>
      </c>
      <c r="C8" s="121">
        <f t="shared" ref="C8:C27" si="0">F8+I8</f>
        <v>9</v>
      </c>
      <c r="D8" s="122">
        <f t="shared" ref="D8:D28" si="1">E8/C8*10</f>
        <v>22.3</v>
      </c>
      <c r="E8" s="122">
        <f t="shared" ref="E8:E27" si="2">H8+K8</f>
        <v>20.07</v>
      </c>
      <c r="F8" s="85">
        <v>9</v>
      </c>
      <c r="G8" s="40">
        <v>22.3</v>
      </c>
      <c r="H8" s="61">
        <f t="shared" ref="H8:H27" si="3">F8*G8/10</f>
        <v>20.07</v>
      </c>
      <c r="I8" s="85"/>
      <c r="J8" s="55"/>
      <c r="K8" s="61">
        <f>I8*J8/10</f>
        <v>0</v>
      </c>
    </row>
    <row r="9" spans="1:11" s="112" customFormat="1" ht="19.5" customHeight="1" x14ac:dyDescent="0.25">
      <c r="A9" s="19">
        <v>2</v>
      </c>
      <c r="B9" s="13" t="s">
        <v>35</v>
      </c>
      <c r="C9" s="121">
        <f t="shared" si="0"/>
        <v>6</v>
      </c>
      <c r="D9" s="122">
        <f t="shared" si="1"/>
        <v>22.3</v>
      </c>
      <c r="E9" s="122">
        <f t="shared" si="2"/>
        <v>13.38</v>
      </c>
      <c r="F9" s="85">
        <v>6</v>
      </c>
      <c r="G9" s="40">
        <v>22.3</v>
      </c>
      <c r="H9" s="61">
        <f t="shared" si="3"/>
        <v>13.38</v>
      </c>
      <c r="I9" s="85"/>
      <c r="J9" s="55"/>
      <c r="K9" s="61"/>
    </row>
    <row r="10" spans="1:11" s="112" customFormat="1" ht="19.5" customHeight="1" x14ac:dyDescent="0.25">
      <c r="A10" s="19">
        <v>3</v>
      </c>
      <c r="B10" s="13" t="s">
        <v>36</v>
      </c>
      <c r="C10" s="121">
        <f t="shared" si="0"/>
        <v>20</v>
      </c>
      <c r="D10" s="122">
        <f t="shared" si="1"/>
        <v>22.3</v>
      </c>
      <c r="E10" s="122">
        <f t="shared" si="2"/>
        <v>44.6</v>
      </c>
      <c r="F10" s="85">
        <v>20</v>
      </c>
      <c r="G10" s="40">
        <v>22.3</v>
      </c>
      <c r="H10" s="61">
        <f t="shared" si="3"/>
        <v>44.6</v>
      </c>
      <c r="I10" s="85"/>
      <c r="J10" s="55"/>
      <c r="K10" s="61"/>
    </row>
    <row r="11" spans="1:11" s="112" customFormat="1" ht="19.5" customHeight="1" x14ac:dyDescent="0.25">
      <c r="A11" s="19">
        <v>4</v>
      </c>
      <c r="B11" s="13" t="s">
        <v>37</v>
      </c>
      <c r="C11" s="121">
        <f t="shared" si="0"/>
        <v>7</v>
      </c>
      <c r="D11" s="122">
        <f t="shared" si="1"/>
        <v>22.3</v>
      </c>
      <c r="E11" s="122">
        <f t="shared" si="2"/>
        <v>15.61</v>
      </c>
      <c r="F11" s="85">
        <v>7</v>
      </c>
      <c r="G11" s="40">
        <v>22.3</v>
      </c>
      <c r="H11" s="61">
        <f t="shared" si="3"/>
        <v>15.61</v>
      </c>
      <c r="I11" s="85"/>
      <c r="J11" s="55"/>
      <c r="K11" s="61">
        <f t="shared" ref="K11:K16" si="4">I11*J11/10</f>
        <v>0</v>
      </c>
    </row>
    <row r="12" spans="1:11" s="112" customFormat="1" ht="19.5" customHeight="1" x14ac:dyDescent="0.25">
      <c r="A12" s="19">
        <v>5</v>
      </c>
      <c r="B12" s="13" t="s">
        <v>38</v>
      </c>
      <c r="C12" s="121">
        <f t="shared" si="0"/>
        <v>7</v>
      </c>
      <c r="D12" s="122">
        <f t="shared" si="1"/>
        <v>19.971428571429001</v>
      </c>
      <c r="E12" s="122">
        <f t="shared" si="2"/>
        <v>13.98</v>
      </c>
      <c r="F12" s="85">
        <v>6</v>
      </c>
      <c r="G12" s="40">
        <v>22.3</v>
      </c>
      <c r="H12" s="61">
        <f t="shared" si="3"/>
        <v>13.38</v>
      </c>
      <c r="I12" s="85">
        <v>1</v>
      </c>
      <c r="J12" s="55">
        <v>6</v>
      </c>
      <c r="K12" s="61">
        <f t="shared" si="4"/>
        <v>0.6</v>
      </c>
    </row>
    <row r="13" spans="1:11" s="112" customFormat="1" ht="19.5" customHeight="1" x14ac:dyDescent="0.25">
      <c r="A13" s="19">
        <v>6</v>
      </c>
      <c r="B13" s="13" t="s">
        <v>39</v>
      </c>
      <c r="C13" s="121">
        <f t="shared" si="0"/>
        <v>9</v>
      </c>
      <c r="D13" s="122">
        <f t="shared" si="1"/>
        <v>20.488888888889001</v>
      </c>
      <c r="E13" s="122">
        <f t="shared" si="2"/>
        <v>18.440000000000001</v>
      </c>
      <c r="F13" s="85">
        <v>8</v>
      </c>
      <c r="G13" s="40">
        <v>22.3</v>
      </c>
      <c r="H13" s="61">
        <f t="shared" si="3"/>
        <v>17.84</v>
      </c>
      <c r="I13" s="85">
        <v>1</v>
      </c>
      <c r="J13" s="55">
        <v>6</v>
      </c>
      <c r="K13" s="61">
        <f t="shared" si="4"/>
        <v>0.6</v>
      </c>
    </row>
    <row r="14" spans="1:11" s="112" customFormat="1" ht="19.5" customHeight="1" x14ac:dyDescent="0.25">
      <c r="A14" s="19">
        <v>7</v>
      </c>
      <c r="B14" s="13" t="s">
        <v>40</v>
      </c>
      <c r="C14" s="121">
        <f t="shared" si="0"/>
        <v>7</v>
      </c>
      <c r="D14" s="122">
        <f t="shared" si="1"/>
        <v>22.3</v>
      </c>
      <c r="E14" s="122">
        <f t="shared" si="2"/>
        <v>15.61</v>
      </c>
      <c r="F14" s="85">
        <v>7</v>
      </c>
      <c r="G14" s="40">
        <v>22.3</v>
      </c>
      <c r="H14" s="61">
        <f t="shared" si="3"/>
        <v>15.61</v>
      </c>
      <c r="I14" s="85"/>
      <c r="J14" s="55"/>
      <c r="K14" s="61">
        <f t="shared" si="4"/>
        <v>0</v>
      </c>
    </row>
    <row r="15" spans="1:11" s="112" customFormat="1" ht="19.5" customHeight="1" x14ac:dyDescent="0.25">
      <c r="A15" s="19">
        <v>8</v>
      </c>
      <c r="B15" s="13" t="s">
        <v>41</v>
      </c>
      <c r="C15" s="121">
        <f t="shared" si="0"/>
        <v>10</v>
      </c>
      <c r="D15" s="122">
        <f t="shared" si="1"/>
        <v>22.3</v>
      </c>
      <c r="E15" s="122">
        <f t="shared" si="2"/>
        <v>22.3</v>
      </c>
      <c r="F15" s="85">
        <v>10</v>
      </c>
      <c r="G15" s="40">
        <v>22.3</v>
      </c>
      <c r="H15" s="61">
        <f t="shared" si="3"/>
        <v>22.3</v>
      </c>
      <c r="I15" s="85"/>
      <c r="J15" s="55"/>
      <c r="K15" s="61">
        <f t="shared" si="4"/>
        <v>0</v>
      </c>
    </row>
    <row r="16" spans="1:11" s="112" customFormat="1" ht="19.5" customHeight="1" x14ac:dyDescent="0.25">
      <c r="A16" s="19">
        <v>9</v>
      </c>
      <c r="B16" s="13" t="s">
        <v>42</v>
      </c>
      <c r="C16" s="121">
        <f t="shared" si="0"/>
        <v>11</v>
      </c>
      <c r="D16" s="122">
        <f t="shared" si="1"/>
        <v>20.818181818182001</v>
      </c>
      <c r="E16" s="122">
        <f t="shared" si="2"/>
        <v>22.9</v>
      </c>
      <c r="F16" s="85">
        <v>10</v>
      </c>
      <c r="G16" s="40">
        <v>22.3</v>
      </c>
      <c r="H16" s="61">
        <f t="shared" si="3"/>
        <v>22.3</v>
      </c>
      <c r="I16" s="85">
        <v>1</v>
      </c>
      <c r="J16" s="55">
        <v>6</v>
      </c>
      <c r="K16" s="61">
        <f t="shared" si="4"/>
        <v>0.6</v>
      </c>
    </row>
    <row r="17" spans="1:11" s="112" customFormat="1" ht="19.5" customHeight="1" x14ac:dyDescent="0.25">
      <c r="A17" s="19">
        <v>10</v>
      </c>
      <c r="B17" s="13" t="s">
        <v>43</v>
      </c>
      <c r="C17" s="121">
        <f t="shared" si="0"/>
        <v>10</v>
      </c>
      <c r="D17" s="122">
        <f t="shared" si="1"/>
        <v>22.3</v>
      </c>
      <c r="E17" s="122">
        <f t="shared" si="2"/>
        <v>22.3</v>
      </c>
      <c r="F17" s="85">
        <v>10</v>
      </c>
      <c r="G17" s="40">
        <v>22.3</v>
      </c>
      <c r="H17" s="61">
        <f t="shared" si="3"/>
        <v>22.3</v>
      </c>
      <c r="I17" s="85"/>
      <c r="J17" s="55"/>
      <c r="K17" s="61"/>
    </row>
    <row r="18" spans="1:11" s="112" customFormat="1" ht="19.5" customHeight="1" x14ac:dyDescent="0.25">
      <c r="A18" s="19">
        <v>11</v>
      </c>
      <c r="B18" s="13" t="s">
        <v>44</v>
      </c>
      <c r="C18" s="121">
        <f t="shared" si="0"/>
        <v>20</v>
      </c>
      <c r="D18" s="122">
        <f t="shared" si="1"/>
        <v>22.3</v>
      </c>
      <c r="E18" s="122">
        <f t="shared" si="2"/>
        <v>44.6</v>
      </c>
      <c r="F18" s="85">
        <v>20</v>
      </c>
      <c r="G18" s="40">
        <v>22.3</v>
      </c>
      <c r="H18" s="61">
        <f t="shared" si="3"/>
        <v>44.6</v>
      </c>
      <c r="I18" s="85"/>
      <c r="J18" s="55"/>
      <c r="K18" s="61">
        <f t="shared" ref="K18:K27" si="5">I18*J18/10</f>
        <v>0</v>
      </c>
    </row>
    <row r="19" spans="1:11" s="112" customFormat="1" ht="19.5" customHeight="1" x14ac:dyDescent="0.25">
      <c r="A19" s="19">
        <v>12</v>
      </c>
      <c r="B19" s="13" t="s">
        <v>45</v>
      </c>
      <c r="C19" s="121">
        <f t="shared" si="0"/>
        <v>11</v>
      </c>
      <c r="D19" s="122">
        <f t="shared" si="1"/>
        <v>20.818181818182001</v>
      </c>
      <c r="E19" s="122">
        <f t="shared" si="2"/>
        <v>22.9</v>
      </c>
      <c r="F19" s="85">
        <v>10</v>
      </c>
      <c r="G19" s="40">
        <v>22.3</v>
      </c>
      <c r="H19" s="61">
        <f t="shared" si="3"/>
        <v>22.3</v>
      </c>
      <c r="I19" s="85">
        <v>1</v>
      </c>
      <c r="J19" s="55">
        <v>6</v>
      </c>
      <c r="K19" s="61">
        <f t="shared" si="5"/>
        <v>0.6</v>
      </c>
    </row>
    <row r="20" spans="1:11" s="112" customFormat="1" ht="19.5" customHeight="1" x14ac:dyDescent="0.25">
      <c r="A20" s="19">
        <v>13</v>
      </c>
      <c r="B20" s="13" t="s">
        <v>46</v>
      </c>
      <c r="C20" s="121">
        <f t="shared" si="0"/>
        <v>20</v>
      </c>
      <c r="D20" s="122">
        <f t="shared" si="1"/>
        <v>22.3</v>
      </c>
      <c r="E20" s="122">
        <f t="shared" si="2"/>
        <v>44.6</v>
      </c>
      <c r="F20" s="85">
        <v>20</v>
      </c>
      <c r="G20" s="40">
        <v>22.3</v>
      </c>
      <c r="H20" s="61">
        <f t="shared" si="3"/>
        <v>44.6</v>
      </c>
      <c r="I20" s="85"/>
      <c r="J20" s="55"/>
      <c r="K20" s="61">
        <f t="shared" si="5"/>
        <v>0</v>
      </c>
    </row>
    <row r="21" spans="1:11" s="112" customFormat="1" ht="19.5" customHeight="1" x14ac:dyDescent="0.25">
      <c r="A21" s="19">
        <v>14</v>
      </c>
      <c r="B21" s="13" t="s">
        <v>0</v>
      </c>
      <c r="C21" s="121">
        <f t="shared" si="0"/>
        <v>21</v>
      </c>
      <c r="D21" s="122">
        <f t="shared" si="1"/>
        <v>21.523809523810002</v>
      </c>
      <c r="E21" s="122">
        <f t="shared" si="2"/>
        <v>45.2</v>
      </c>
      <c r="F21" s="85">
        <v>20</v>
      </c>
      <c r="G21" s="40">
        <v>22.3</v>
      </c>
      <c r="H21" s="61">
        <f t="shared" si="3"/>
        <v>44.6</v>
      </c>
      <c r="I21" s="85">
        <v>1</v>
      </c>
      <c r="J21" s="55">
        <v>6</v>
      </c>
      <c r="K21" s="61">
        <f t="shared" si="5"/>
        <v>0.6</v>
      </c>
    </row>
    <row r="22" spans="1:11" s="112" customFormat="1" ht="19.5" customHeight="1" x14ac:dyDescent="0.25">
      <c r="A22" s="19">
        <v>15</v>
      </c>
      <c r="B22" s="13" t="s">
        <v>47</v>
      </c>
      <c r="C22" s="121">
        <f t="shared" si="0"/>
        <v>15</v>
      </c>
      <c r="D22" s="122">
        <f t="shared" si="1"/>
        <v>22.3</v>
      </c>
      <c r="E22" s="122">
        <f t="shared" si="2"/>
        <v>33.450000000000003</v>
      </c>
      <c r="F22" s="85">
        <v>15</v>
      </c>
      <c r="G22" s="40">
        <v>22.3</v>
      </c>
      <c r="H22" s="61">
        <f t="shared" si="3"/>
        <v>33.450000000000003</v>
      </c>
      <c r="I22" s="85"/>
      <c r="J22" s="55"/>
      <c r="K22" s="61">
        <f t="shared" si="5"/>
        <v>0</v>
      </c>
    </row>
    <row r="23" spans="1:11" s="112" customFormat="1" ht="19.5" customHeight="1" x14ac:dyDescent="0.25">
      <c r="A23" s="19">
        <v>16</v>
      </c>
      <c r="B23" s="13" t="s">
        <v>48</v>
      </c>
      <c r="C23" s="121">
        <f t="shared" si="0"/>
        <v>15</v>
      </c>
      <c r="D23" s="122">
        <f t="shared" si="1"/>
        <v>22.3</v>
      </c>
      <c r="E23" s="122">
        <f t="shared" si="2"/>
        <v>33.450000000000003</v>
      </c>
      <c r="F23" s="85">
        <v>15</v>
      </c>
      <c r="G23" s="40">
        <v>22.3</v>
      </c>
      <c r="H23" s="61">
        <f t="shared" si="3"/>
        <v>33.450000000000003</v>
      </c>
      <c r="I23" s="85"/>
      <c r="J23" s="55"/>
      <c r="K23" s="61">
        <f t="shared" si="5"/>
        <v>0</v>
      </c>
    </row>
    <row r="24" spans="1:11" s="112" customFormat="1" ht="19.5" customHeight="1" x14ac:dyDescent="0.25">
      <c r="A24" s="19">
        <v>17</v>
      </c>
      <c r="B24" s="13" t="s">
        <v>79</v>
      </c>
      <c r="C24" s="121">
        <f t="shared" si="0"/>
        <v>62</v>
      </c>
      <c r="D24" s="122">
        <f t="shared" si="1"/>
        <v>22.3</v>
      </c>
      <c r="E24" s="122">
        <f t="shared" si="2"/>
        <v>138.26</v>
      </c>
      <c r="F24" s="85">
        <v>62</v>
      </c>
      <c r="G24" s="40">
        <v>22.3</v>
      </c>
      <c r="H24" s="61">
        <f t="shared" si="3"/>
        <v>138.26</v>
      </c>
      <c r="I24" s="85"/>
      <c r="J24" s="55"/>
      <c r="K24" s="61">
        <f t="shared" si="5"/>
        <v>0</v>
      </c>
    </row>
    <row r="25" spans="1:11" s="112" customFormat="1" ht="19.5" customHeight="1" x14ac:dyDescent="0.25">
      <c r="A25" s="19">
        <v>18</v>
      </c>
      <c r="B25" s="13" t="s">
        <v>50</v>
      </c>
      <c r="C25" s="121">
        <f t="shared" si="0"/>
        <v>50</v>
      </c>
      <c r="D25" s="122">
        <f t="shared" si="1"/>
        <v>19.04</v>
      </c>
      <c r="E25" s="122">
        <f t="shared" si="2"/>
        <v>95.2</v>
      </c>
      <c r="F25" s="85">
        <v>40</v>
      </c>
      <c r="G25" s="40">
        <v>22.3</v>
      </c>
      <c r="H25" s="61">
        <f t="shared" si="3"/>
        <v>89.2</v>
      </c>
      <c r="I25" s="85">
        <v>10</v>
      </c>
      <c r="J25" s="55">
        <v>6</v>
      </c>
      <c r="K25" s="61">
        <f t="shared" si="5"/>
        <v>6</v>
      </c>
    </row>
    <row r="26" spans="1:11" s="112" customFormat="1" ht="19.5" customHeight="1" x14ac:dyDescent="0.25">
      <c r="A26" s="19">
        <v>19</v>
      </c>
      <c r="B26" s="13" t="s">
        <v>51</v>
      </c>
      <c r="C26" s="121">
        <f t="shared" si="0"/>
        <v>30</v>
      </c>
      <c r="D26" s="122">
        <f t="shared" si="1"/>
        <v>22.3</v>
      </c>
      <c r="E26" s="122">
        <f t="shared" si="2"/>
        <v>66.900000000000006</v>
      </c>
      <c r="F26" s="85">
        <v>30</v>
      </c>
      <c r="G26" s="40">
        <v>22.3</v>
      </c>
      <c r="H26" s="61">
        <f t="shared" si="3"/>
        <v>66.900000000000006</v>
      </c>
      <c r="I26" s="85"/>
      <c r="J26" s="55"/>
      <c r="K26" s="61">
        <f t="shared" si="5"/>
        <v>0</v>
      </c>
    </row>
    <row r="27" spans="1:11" s="112" customFormat="1" ht="19.5" customHeight="1" x14ac:dyDescent="0.25">
      <c r="A27" s="19">
        <v>20</v>
      </c>
      <c r="B27" s="13" t="s">
        <v>52</v>
      </c>
      <c r="C27" s="121">
        <f t="shared" si="0"/>
        <v>30</v>
      </c>
      <c r="D27" s="122">
        <f t="shared" si="1"/>
        <v>22.3</v>
      </c>
      <c r="E27" s="122">
        <f t="shared" si="2"/>
        <v>66.900000000000006</v>
      </c>
      <c r="F27" s="85">
        <v>30</v>
      </c>
      <c r="G27" s="40">
        <v>22.3</v>
      </c>
      <c r="H27" s="61">
        <f t="shared" si="3"/>
        <v>66.900000000000006</v>
      </c>
      <c r="I27" s="85"/>
      <c r="J27" s="55"/>
      <c r="K27" s="61">
        <f t="shared" si="5"/>
        <v>0</v>
      </c>
    </row>
    <row r="28" spans="1:11" s="112" customFormat="1" ht="19.5" customHeight="1" x14ac:dyDescent="0.25">
      <c r="A28" s="363" t="s">
        <v>64</v>
      </c>
      <c r="B28" s="363"/>
      <c r="C28" s="117">
        <f>SUM(C8:C27)</f>
        <v>370</v>
      </c>
      <c r="D28" s="122">
        <f t="shared" si="1"/>
        <v>21.639189189189</v>
      </c>
      <c r="E28" s="173">
        <f>SUM(E8:E27)</f>
        <v>800.65</v>
      </c>
      <c r="F28" s="89">
        <f>SUM(F8:F27)</f>
        <v>355</v>
      </c>
      <c r="G28" s="40">
        <v>22.3</v>
      </c>
      <c r="H28" s="143">
        <f>SUM(H8:H27)</f>
        <v>791.65</v>
      </c>
      <c r="I28" s="93">
        <f>SUM(I8:I27)</f>
        <v>15</v>
      </c>
      <c r="J28" s="144">
        <v>6</v>
      </c>
      <c r="K28" s="143">
        <f>SUM(K8:K27)</f>
        <v>9</v>
      </c>
    </row>
    <row r="29" spans="1:11" ht="18.75" customHeight="1" x14ac:dyDescent="0.3">
      <c r="G29" s="175"/>
    </row>
    <row r="30" spans="1:11" ht="18.75" customHeight="1" x14ac:dyDescent="0.3">
      <c r="F30" s="174"/>
      <c r="H30" s="175"/>
    </row>
  </sheetData>
  <mergeCells count="18">
    <mergeCell ref="A28:B28"/>
    <mergeCell ref="H6:H7"/>
    <mergeCell ref="I6:I7"/>
    <mergeCell ref="J6:J7"/>
    <mergeCell ref="F6:F7"/>
    <mergeCell ref="G6:G7"/>
    <mergeCell ref="D4:D7"/>
    <mergeCell ref="E4:E7"/>
    <mergeCell ref="H1:J1"/>
    <mergeCell ref="A2:K2"/>
    <mergeCell ref="A3:K3"/>
    <mergeCell ref="A4:A7"/>
    <mergeCell ref="B4:B7"/>
    <mergeCell ref="F4:K4"/>
    <mergeCell ref="K6:K7"/>
    <mergeCell ref="F5:H5"/>
    <mergeCell ref="I5:K5"/>
    <mergeCell ref="C4:C7"/>
  </mergeCells>
  <pageMargins left="0.64" right="0.31" top="0.39" bottom="0.31" header="0.2" footer="0.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85" zoomScaleNormal="85" workbookViewId="0">
      <pane xSplit="2" ySplit="7" topLeftCell="C8" activePane="bottomRight" state="frozen"/>
      <selection pane="topRight"/>
      <selection pane="bottomLeft"/>
      <selection pane="bottomRight" activeCell="J9" sqref="J9"/>
    </sheetView>
  </sheetViews>
  <sheetFormatPr defaultColWidth="9" defaultRowHeight="15.75" customHeight="1" x14ac:dyDescent="0.25"/>
  <cols>
    <col min="1" max="1" width="7.375" style="81" customWidth="1"/>
    <col min="2" max="2" width="18.5" style="1" customWidth="1"/>
    <col min="3" max="5" width="10.375" style="1" customWidth="1"/>
    <col min="6" max="7" width="9.5" style="1" customWidth="1"/>
    <col min="8" max="11" width="8.875" style="1" customWidth="1"/>
    <col min="12" max="12" width="11.25" style="1" customWidth="1"/>
  </cols>
  <sheetData>
    <row r="1" spans="1:12" ht="7.5" customHeight="1" x14ac:dyDescent="0.25"/>
    <row r="2" spans="1:12" ht="18" customHeight="1" x14ac:dyDescent="0.25">
      <c r="J2" s="53"/>
      <c r="K2" s="147" t="s">
        <v>124</v>
      </c>
    </row>
    <row r="3" spans="1:12" ht="31.5" customHeight="1" x14ac:dyDescent="0.25">
      <c r="A3" s="333" t="s">
        <v>125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2" ht="24.75" customHeight="1" x14ac:dyDescent="0.25">
      <c r="A4" s="339" t="s">
        <v>378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ht="23.25" customHeight="1" x14ac:dyDescent="0.25">
      <c r="A5" s="335" t="s">
        <v>1</v>
      </c>
      <c r="B5" s="335" t="s">
        <v>126</v>
      </c>
      <c r="C5" s="377" t="s">
        <v>127</v>
      </c>
      <c r="D5" s="370"/>
      <c r="E5" s="380" t="s">
        <v>16</v>
      </c>
      <c r="F5" s="359" t="s">
        <v>128</v>
      </c>
      <c r="G5" s="391"/>
      <c r="H5" s="391"/>
      <c r="I5" s="391"/>
      <c r="J5" s="391"/>
      <c r="K5" s="391"/>
      <c r="L5" s="149"/>
    </row>
    <row r="6" spans="1:12" ht="24.75" customHeight="1" x14ac:dyDescent="0.25">
      <c r="A6" s="335"/>
      <c r="B6" s="335"/>
      <c r="C6" s="377" t="s">
        <v>13</v>
      </c>
      <c r="D6" s="370"/>
      <c r="E6" s="380"/>
      <c r="F6" s="335" t="s">
        <v>129</v>
      </c>
      <c r="G6" s="335"/>
      <c r="H6" s="335"/>
      <c r="I6" s="335" t="s">
        <v>130</v>
      </c>
      <c r="J6" s="335"/>
      <c r="K6" s="335"/>
      <c r="L6" s="361" t="s">
        <v>131</v>
      </c>
    </row>
    <row r="7" spans="1:12" ht="40.5" customHeight="1" x14ac:dyDescent="0.25">
      <c r="A7" s="335"/>
      <c r="B7" s="335"/>
      <c r="C7" s="99" t="s">
        <v>14</v>
      </c>
      <c r="D7" s="163" t="s">
        <v>15</v>
      </c>
      <c r="E7" s="380"/>
      <c r="F7" s="100" t="s">
        <v>132</v>
      </c>
      <c r="G7" s="100" t="s">
        <v>133</v>
      </c>
      <c r="H7" s="100" t="s">
        <v>134</v>
      </c>
      <c r="I7" s="100" t="s">
        <v>132</v>
      </c>
      <c r="J7" s="100" t="s">
        <v>133</v>
      </c>
      <c r="K7" s="100" t="s">
        <v>134</v>
      </c>
      <c r="L7" s="369"/>
    </row>
    <row r="8" spans="1:12" ht="19.5" customHeight="1" x14ac:dyDescent="0.25">
      <c r="A8" s="72">
        <v>1</v>
      </c>
      <c r="B8" s="30" t="s">
        <v>34</v>
      </c>
      <c r="C8" s="26"/>
      <c r="D8" s="28"/>
      <c r="E8" s="28"/>
      <c r="F8" s="182">
        <v>790</v>
      </c>
      <c r="G8" s="182">
        <v>790</v>
      </c>
      <c r="H8" s="183">
        <f t="shared" ref="H8:H27" si="0">F8+G8</f>
        <v>1580</v>
      </c>
      <c r="I8" s="182">
        <v>790</v>
      </c>
      <c r="J8" s="182">
        <v>790</v>
      </c>
      <c r="K8" s="183">
        <f t="shared" ref="K8:K27" si="1">I8+J8</f>
        <v>1580</v>
      </c>
      <c r="L8" s="183">
        <v>350</v>
      </c>
    </row>
    <row r="9" spans="1:12" ht="19.5" customHeight="1" x14ac:dyDescent="0.25">
      <c r="A9" s="72">
        <v>2</v>
      </c>
      <c r="B9" s="30" t="s">
        <v>35</v>
      </c>
      <c r="C9" s="26"/>
      <c r="D9" s="28"/>
      <c r="E9" s="28">
        <v>2</v>
      </c>
      <c r="F9" s="182">
        <v>480</v>
      </c>
      <c r="G9" s="182">
        <v>480</v>
      </c>
      <c r="H9" s="183">
        <f t="shared" si="0"/>
        <v>960</v>
      </c>
      <c r="I9" s="182">
        <v>480</v>
      </c>
      <c r="J9" s="182">
        <v>480</v>
      </c>
      <c r="K9" s="183">
        <f t="shared" si="1"/>
        <v>960</v>
      </c>
      <c r="L9" s="183">
        <v>300</v>
      </c>
    </row>
    <row r="10" spans="1:12" ht="19.5" customHeight="1" x14ac:dyDescent="0.25">
      <c r="A10" s="72">
        <v>3</v>
      </c>
      <c r="B10" s="30" t="s">
        <v>36</v>
      </c>
      <c r="C10" s="26"/>
      <c r="D10" s="28"/>
      <c r="E10" s="28"/>
      <c r="F10" s="182">
        <v>305</v>
      </c>
      <c r="G10" s="182">
        <v>305</v>
      </c>
      <c r="H10" s="183">
        <f t="shared" si="0"/>
        <v>610</v>
      </c>
      <c r="I10" s="182">
        <v>305</v>
      </c>
      <c r="J10" s="182">
        <v>305</v>
      </c>
      <c r="K10" s="183">
        <f t="shared" si="1"/>
        <v>610</v>
      </c>
      <c r="L10" s="183">
        <v>180</v>
      </c>
    </row>
    <row r="11" spans="1:12" ht="19.5" customHeight="1" x14ac:dyDescent="0.25">
      <c r="A11" s="72">
        <v>4</v>
      </c>
      <c r="B11" s="30" t="s">
        <v>37</v>
      </c>
      <c r="C11" s="26"/>
      <c r="D11" s="28"/>
      <c r="E11" s="28"/>
      <c r="F11" s="182">
        <v>200</v>
      </c>
      <c r="G11" s="182">
        <v>200</v>
      </c>
      <c r="H11" s="183">
        <f t="shared" si="0"/>
        <v>400</v>
      </c>
      <c r="I11" s="182">
        <v>200</v>
      </c>
      <c r="J11" s="182">
        <v>200</v>
      </c>
      <c r="K11" s="183">
        <f t="shared" si="1"/>
        <v>400</v>
      </c>
      <c r="L11" s="183">
        <v>190</v>
      </c>
    </row>
    <row r="12" spans="1:12" ht="19.5" customHeight="1" x14ac:dyDescent="0.25">
      <c r="A12" s="72">
        <v>5</v>
      </c>
      <c r="B12" s="30" t="s">
        <v>38</v>
      </c>
      <c r="C12" s="26"/>
      <c r="D12" s="28"/>
      <c r="E12" s="28"/>
      <c r="F12" s="182">
        <v>230</v>
      </c>
      <c r="G12" s="182">
        <v>230</v>
      </c>
      <c r="H12" s="183">
        <f t="shared" si="0"/>
        <v>460</v>
      </c>
      <c r="I12" s="182">
        <v>230</v>
      </c>
      <c r="J12" s="182">
        <v>230</v>
      </c>
      <c r="K12" s="183">
        <f t="shared" si="1"/>
        <v>460</v>
      </c>
      <c r="L12" s="183">
        <v>80</v>
      </c>
    </row>
    <row r="13" spans="1:12" ht="19.5" customHeight="1" x14ac:dyDescent="0.25">
      <c r="A13" s="72">
        <v>6</v>
      </c>
      <c r="B13" s="30" t="s">
        <v>39</v>
      </c>
      <c r="C13" s="26">
        <v>1</v>
      </c>
      <c r="D13" s="28"/>
      <c r="E13" s="28"/>
      <c r="F13" s="182">
        <v>305</v>
      </c>
      <c r="G13" s="182">
        <v>305</v>
      </c>
      <c r="H13" s="183">
        <f t="shared" si="0"/>
        <v>610</v>
      </c>
      <c r="I13" s="182">
        <v>305</v>
      </c>
      <c r="J13" s="182">
        <v>305</v>
      </c>
      <c r="K13" s="183">
        <f t="shared" si="1"/>
        <v>610</v>
      </c>
      <c r="L13" s="183">
        <v>250</v>
      </c>
    </row>
    <row r="14" spans="1:12" ht="19.5" customHeight="1" x14ac:dyDescent="0.25">
      <c r="A14" s="72">
        <v>7</v>
      </c>
      <c r="B14" s="30" t="s">
        <v>40</v>
      </c>
      <c r="C14" s="26"/>
      <c r="D14" s="29"/>
      <c r="E14" s="29">
        <v>1</v>
      </c>
      <c r="F14" s="182">
        <v>260</v>
      </c>
      <c r="G14" s="182">
        <v>260</v>
      </c>
      <c r="H14" s="183">
        <f t="shared" si="0"/>
        <v>520</v>
      </c>
      <c r="I14" s="182">
        <v>260</v>
      </c>
      <c r="J14" s="182">
        <v>260</v>
      </c>
      <c r="K14" s="183">
        <f t="shared" si="1"/>
        <v>520</v>
      </c>
      <c r="L14" s="183">
        <v>240</v>
      </c>
    </row>
    <row r="15" spans="1:12" ht="19.5" customHeight="1" x14ac:dyDescent="0.25">
      <c r="A15" s="72">
        <v>8</v>
      </c>
      <c r="B15" s="30" t="s">
        <v>41</v>
      </c>
      <c r="C15" s="26"/>
      <c r="D15" s="29"/>
      <c r="E15" s="29"/>
      <c r="F15" s="182">
        <v>205</v>
      </c>
      <c r="G15" s="182">
        <v>205</v>
      </c>
      <c r="H15" s="183">
        <f t="shared" si="0"/>
        <v>410</v>
      </c>
      <c r="I15" s="182">
        <v>205</v>
      </c>
      <c r="J15" s="182">
        <v>205</v>
      </c>
      <c r="K15" s="183">
        <f t="shared" si="1"/>
        <v>410</v>
      </c>
      <c r="L15" s="183">
        <v>260</v>
      </c>
    </row>
    <row r="16" spans="1:12" ht="19.5" customHeight="1" x14ac:dyDescent="0.25">
      <c r="A16" s="72">
        <v>9</v>
      </c>
      <c r="B16" s="30" t="s">
        <v>42</v>
      </c>
      <c r="C16" s="26"/>
      <c r="D16" s="29"/>
      <c r="E16" s="29"/>
      <c r="F16" s="182">
        <v>330</v>
      </c>
      <c r="G16" s="182">
        <v>330</v>
      </c>
      <c r="H16" s="183">
        <f t="shared" si="0"/>
        <v>660</v>
      </c>
      <c r="I16" s="182">
        <v>330</v>
      </c>
      <c r="J16" s="182">
        <v>330</v>
      </c>
      <c r="K16" s="183">
        <f t="shared" si="1"/>
        <v>660</v>
      </c>
      <c r="L16" s="183">
        <v>390</v>
      </c>
    </row>
    <row r="17" spans="1:12" ht="19.5" customHeight="1" x14ac:dyDescent="0.25">
      <c r="A17" s="72">
        <v>10</v>
      </c>
      <c r="B17" s="30" t="s">
        <v>43</v>
      </c>
      <c r="C17" s="26"/>
      <c r="D17" s="29"/>
      <c r="E17" s="29"/>
      <c r="F17" s="182">
        <v>80</v>
      </c>
      <c r="G17" s="182">
        <v>80</v>
      </c>
      <c r="H17" s="183">
        <f t="shared" si="0"/>
        <v>160</v>
      </c>
      <c r="I17" s="182">
        <v>80</v>
      </c>
      <c r="J17" s="182">
        <v>80</v>
      </c>
      <c r="K17" s="183">
        <f t="shared" si="1"/>
        <v>160</v>
      </c>
      <c r="L17" s="183">
        <v>530</v>
      </c>
    </row>
    <row r="18" spans="1:12" ht="19.5" customHeight="1" x14ac:dyDescent="0.25">
      <c r="A18" s="72">
        <v>11</v>
      </c>
      <c r="B18" s="30" t="s">
        <v>135</v>
      </c>
      <c r="C18" s="26"/>
      <c r="D18" s="29"/>
      <c r="E18" s="29"/>
      <c r="F18" s="182">
        <v>85</v>
      </c>
      <c r="G18" s="182">
        <v>85</v>
      </c>
      <c r="H18" s="183">
        <f t="shared" si="0"/>
        <v>170</v>
      </c>
      <c r="I18" s="182">
        <v>85</v>
      </c>
      <c r="J18" s="182">
        <v>85</v>
      </c>
      <c r="K18" s="183">
        <f t="shared" si="1"/>
        <v>170</v>
      </c>
      <c r="L18" s="183">
        <v>380</v>
      </c>
    </row>
    <row r="19" spans="1:12" ht="19.5" customHeight="1" x14ac:dyDescent="0.25">
      <c r="A19" s="72">
        <v>12</v>
      </c>
      <c r="B19" s="30" t="s">
        <v>45</v>
      </c>
      <c r="C19" s="26"/>
      <c r="D19" s="28">
        <v>2</v>
      </c>
      <c r="E19" s="28">
        <v>2</v>
      </c>
      <c r="F19" s="182">
        <v>340</v>
      </c>
      <c r="G19" s="182">
        <v>340</v>
      </c>
      <c r="H19" s="183">
        <f t="shared" si="0"/>
        <v>680</v>
      </c>
      <c r="I19" s="182">
        <v>340</v>
      </c>
      <c r="J19" s="182">
        <v>340</v>
      </c>
      <c r="K19" s="183">
        <f t="shared" si="1"/>
        <v>680</v>
      </c>
      <c r="L19" s="183">
        <v>430</v>
      </c>
    </row>
    <row r="20" spans="1:12" ht="19.5" customHeight="1" x14ac:dyDescent="0.25">
      <c r="A20" s="72">
        <v>13</v>
      </c>
      <c r="B20" s="30" t="s">
        <v>46</v>
      </c>
      <c r="C20" s="26"/>
      <c r="D20" s="29"/>
      <c r="E20" s="28">
        <v>1</v>
      </c>
      <c r="F20" s="182">
        <v>280</v>
      </c>
      <c r="G20" s="182">
        <v>280</v>
      </c>
      <c r="H20" s="183">
        <f t="shared" si="0"/>
        <v>560</v>
      </c>
      <c r="I20" s="182">
        <v>280</v>
      </c>
      <c r="J20" s="182">
        <v>280</v>
      </c>
      <c r="K20" s="183">
        <f t="shared" si="1"/>
        <v>560</v>
      </c>
      <c r="L20" s="183">
        <v>360</v>
      </c>
    </row>
    <row r="21" spans="1:12" ht="19.5" customHeight="1" x14ac:dyDescent="0.25">
      <c r="A21" s="72">
        <v>14</v>
      </c>
      <c r="B21" s="30" t="s">
        <v>0</v>
      </c>
      <c r="C21" s="26"/>
      <c r="D21" s="29"/>
      <c r="E21" s="28">
        <v>1</v>
      </c>
      <c r="F21" s="182">
        <v>180</v>
      </c>
      <c r="G21" s="182">
        <v>180</v>
      </c>
      <c r="H21" s="183">
        <f t="shared" si="0"/>
        <v>360</v>
      </c>
      <c r="I21" s="182">
        <v>180</v>
      </c>
      <c r="J21" s="182">
        <v>180</v>
      </c>
      <c r="K21" s="183">
        <f t="shared" si="1"/>
        <v>360</v>
      </c>
      <c r="L21" s="183">
        <v>450</v>
      </c>
    </row>
    <row r="22" spans="1:12" ht="19.5" customHeight="1" x14ac:dyDescent="0.25">
      <c r="A22" s="72">
        <v>15</v>
      </c>
      <c r="B22" s="30" t="s">
        <v>47</v>
      </c>
      <c r="C22" s="26"/>
      <c r="D22" s="29"/>
      <c r="E22" s="29"/>
      <c r="F22" s="182">
        <v>130</v>
      </c>
      <c r="G22" s="182">
        <v>130</v>
      </c>
      <c r="H22" s="183">
        <f t="shared" si="0"/>
        <v>260</v>
      </c>
      <c r="I22" s="182">
        <v>130</v>
      </c>
      <c r="J22" s="182">
        <v>130</v>
      </c>
      <c r="K22" s="183">
        <f t="shared" si="1"/>
        <v>260</v>
      </c>
      <c r="L22" s="183">
        <v>260</v>
      </c>
    </row>
    <row r="23" spans="1:12" ht="19.5" customHeight="1" x14ac:dyDescent="0.25">
      <c r="A23" s="72">
        <v>16</v>
      </c>
      <c r="B23" s="30" t="s">
        <v>48</v>
      </c>
      <c r="C23" s="26"/>
      <c r="D23" s="29"/>
      <c r="E23" s="28">
        <v>1</v>
      </c>
      <c r="F23" s="182">
        <v>120</v>
      </c>
      <c r="G23" s="182">
        <v>120</v>
      </c>
      <c r="H23" s="183">
        <f t="shared" si="0"/>
        <v>240</v>
      </c>
      <c r="I23" s="182">
        <v>120</v>
      </c>
      <c r="J23" s="182">
        <v>120</v>
      </c>
      <c r="K23" s="183">
        <f t="shared" si="1"/>
        <v>240</v>
      </c>
      <c r="L23" s="183">
        <v>290</v>
      </c>
    </row>
    <row r="24" spans="1:12" ht="19.5" customHeight="1" x14ac:dyDescent="0.25">
      <c r="A24" s="72">
        <v>17</v>
      </c>
      <c r="B24" s="49" t="s">
        <v>79</v>
      </c>
      <c r="C24" s="26"/>
      <c r="D24" s="29"/>
      <c r="E24" s="29"/>
      <c r="F24" s="182">
        <v>120</v>
      </c>
      <c r="G24" s="182">
        <v>120</v>
      </c>
      <c r="H24" s="183">
        <f t="shared" si="0"/>
        <v>240</v>
      </c>
      <c r="I24" s="182">
        <v>120</v>
      </c>
      <c r="J24" s="182">
        <v>120</v>
      </c>
      <c r="K24" s="183">
        <f t="shared" si="1"/>
        <v>240</v>
      </c>
      <c r="L24" s="183">
        <v>470</v>
      </c>
    </row>
    <row r="25" spans="1:12" ht="19.5" customHeight="1" x14ac:dyDescent="0.25">
      <c r="A25" s="72">
        <v>18</v>
      </c>
      <c r="B25" s="30" t="s">
        <v>136</v>
      </c>
      <c r="C25" s="26"/>
      <c r="D25" s="28"/>
      <c r="E25" s="28"/>
      <c r="F25" s="182">
        <v>200</v>
      </c>
      <c r="G25" s="182">
        <v>200</v>
      </c>
      <c r="H25" s="183">
        <f t="shared" si="0"/>
        <v>400</v>
      </c>
      <c r="I25" s="182">
        <v>200</v>
      </c>
      <c r="J25" s="182">
        <v>200</v>
      </c>
      <c r="K25" s="183">
        <f t="shared" si="1"/>
        <v>400</v>
      </c>
      <c r="L25" s="183">
        <v>380</v>
      </c>
    </row>
    <row r="26" spans="1:12" ht="19.5" customHeight="1" x14ac:dyDescent="0.25">
      <c r="A26" s="72">
        <v>19</v>
      </c>
      <c r="B26" s="30" t="s">
        <v>51</v>
      </c>
      <c r="C26" s="26"/>
      <c r="D26" s="29"/>
      <c r="E26" s="29"/>
      <c r="F26" s="182">
        <v>220</v>
      </c>
      <c r="G26" s="182">
        <v>220</v>
      </c>
      <c r="H26" s="183">
        <f t="shared" si="0"/>
        <v>440</v>
      </c>
      <c r="I26" s="182">
        <v>220</v>
      </c>
      <c r="J26" s="182">
        <v>220</v>
      </c>
      <c r="K26" s="183">
        <f t="shared" si="1"/>
        <v>440</v>
      </c>
      <c r="L26" s="183">
        <v>420</v>
      </c>
    </row>
    <row r="27" spans="1:12" ht="19.5" customHeight="1" x14ac:dyDescent="0.25">
      <c r="A27" s="72">
        <v>20</v>
      </c>
      <c r="B27" s="30" t="s">
        <v>52</v>
      </c>
      <c r="C27" s="26"/>
      <c r="D27" s="29"/>
      <c r="E27" s="29"/>
      <c r="F27" s="182">
        <v>210</v>
      </c>
      <c r="G27" s="182">
        <v>210</v>
      </c>
      <c r="H27" s="183">
        <f t="shared" si="0"/>
        <v>420</v>
      </c>
      <c r="I27" s="182">
        <v>210</v>
      </c>
      <c r="J27" s="182">
        <v>210</v>
      </c>
      <c r="K27" s="183">
        <f t="shared" si="1"/>
        <v>420</v>
      </c>
      <c r="L27" s="183">
        <v>530</v>
      </c>
    </row>
    <row r="28" spans="1:12" ht="19.5" customHeight="1" x14ac:dyDescent="0.25">
      <c r="A28" s="331" t="s">
        <v>137</v>
      </c>
      <c r="B28" s="331"/>
      <c r="C28" s="27">
        <f t="shared" ref="C28:L28" si="2">SUM(C8:C27)</f>
        <v>1</v>
      </c>
      <c r="D28" s="27">
        <f t="shared" si="2"/>
        <v>2</v>
      </c>
      <c r="E28" s="27">
        <f t="shared" si="2"/>
        <v>8</v>
      </c>
      <c r="F28" s="116">
        <f t="shared" si="2"/>
        <v>5070</v>
      </c>
      <c r="G28" s="116">
        <f t="shared" si="2"/>
        <v>5070</v>
      </c>
      <c r="H28" s="116">
        <f t="shared" si="2"/>
        <v>10140</v>
      </c>
      <c r="I28" s="116">
        <f t="shared" si="2"/>
        <v>5070</v>
      </c>
      <c r="J28" s="116">
        <f t="shared" si="2"/>
        <v>5070</v>
      </c>
      <c r="K28" s="116">
        <f t="shared" si="2"/>
        <v>10140</v>
      </c>
      <c r="L28" s="116">
        <f t="shared" si="2"/>
        <v>6740</v>
      </c>
    </row>
  </sheetData>
  <mergeCells count="12">
    <mergeCell ref="L6:L7"/>
    <mergeCell ref="E5:E7"/>
    <mergeCell ref="A4:L4"/>
    <mergeCell ref="A3:L3"/>
    <mergeCell ref="C5:D5"/>
    <mergeCell ref="F5:K5"/>
    <mergeCell ref="I6:K6"/>
    <mergeCell ref="A28:B28"/>
    <mergeCell ref="A5:A7"/>
    <mergeCell ref="B5:B7"/>
    <mergeCell ref="F6:H6"/>
    <mergeCell ref="C6:D6"/>
  </mergeCells>
  <pageMargins left="0.76" right="0.2" top="0.24" bottom="0.2" header="0.2" footer="0.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2" ySplit="5" topLeftCell="D6" activePane="bottomRight" state="frozen"/>
      <selection pane="topRight"/>
      <selection pane="bottomLeft"/>
      <selection pane="bottomRight" activeCell="N7" sqref="N7"/>
    </sheetView>
  </sheetViews>
  <sheetFormatPr defaultColWidth="9" defaultRowHeight="15.75" customHeight="1" x14ac:dyDescent="0.25"/>
  <cols>
    <col min="1" max="1" width="6.75" style="184" customWidth="1"/>
    <col min="2" max="2" width="16.75" style="184" customWidth="1"/>
    <col min="3" max="3" width="10.5" style="184" customWidth="1"/>
    <col min="4" max="4" width="8.625" style="187" customWidth="1"/>
    <col min="5" max="5" width="10.125" style="187" customWidth="1"/>
    <col min="6" max="6" width="11" style="187" customWidth="1"/>
    <col min="7" max="7" width="9.375" style="184" customWidth="1"/>
    <col min="8" max="8" width="9.875" style="184" customWidth="1"/>
    <col min="9" max="9" width="10.875" style="184" customWidth="1"/>
    <col min="10" max="10" width="9.75" style="184" customWidth="1"/>
  </cols>
  <sheetData>
    <row r="1" spans="1:10" ht="19.5" customHeight="1" x14ac:dyDescent="0.35">
      <c r="A1" s="9"/>
      <c r="B1" s="9"/>
      <c r="C1" s="9"/>
      <c r="D1" s="393"/>
      <c r="E1" s="393"/>
      <c r="F1" s="393"/>
      <c r="I1" s="146"/>
      <c r="J1" s="88" t="s">
        <v>138</v>
      </c>
    </row>
    <row r="2" spans="1:10" ht="24.75" customHeight="1" x14ac:dyDescent="0.25">
      <c r="A2" s="354" t="s">
        <v>139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31.5" customHeight="1" x14ac:dyDescent="0.25">
      <c r="A3" s="392" t="s">
        <v>378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0" ht="15.75" customHeight="1" x14ac:dyDescent="0.25">
      <c r="A4" s="394" t="s">
        <v>1</v>
      </c>
      <c r="B4" s="394" t="s">
        <v>23</v>
      </c>
      <c r="C4" s="395" t="s">
        <v>140</v>
      </c>
      <c r="D4" s="396" t="s">
        <v>121</v>
      </c>
      <c r="E4" s="397"/>
      <c r="F4" s="397"/>
      <c r="G4" s="398" t="s">
        <v>141</v>
      </c>
      <c r="H4" s="399"/>
      <c r="I4" s="399"/>
      <c r="J4" s="399"/>
    </row>
    <row r="5" spans="1:10" ht="118.5" customHeight="1" x14ac:dyDescent="0.25">
      <c r="A5" s="394"/>
      <c r="B5" s="394"/>
      <c r="C5" s="395"/>
      <c r="D5" s="145" t="s">
        <v>142</v>
      </c>
      <c r="E5" s="107" t="s">
        <v>143</v>
      </c>
      <c r="F5" s="107" t="s">
        <v>144</v>
      </c>
      <c r="G5" s="106" t="s">
        <v>17</v>
      </c>
      <c r="H5" s="106" t="s">
        <v>18</v>
      </c>
      <c r="I5" s="106" t="s">
        <v>19</v>
      </c>
      <c r="J5" s="106" t="s">
        <v>20</v>
      </c>
    </row>
    <row r="6" spans="1:10" ht="27" customHeight="1" x14ac:dyDescent="0.25">
      <c r="A6" s="108" t="s">
        <v>145</v>
      </c>
      <c r="B6" s="109" t="s">
        <v>146</v>
      </c>
      <c r="C6" s="154" t="s">
        <v>147</v>
      </c>
      <c r="D6" s="111">
        <v>2</v>
      </c>
      <c r="E6" s="110">
        <v>3</v>
      </c>
      <c r="F6" s="111">
        <v>4</v>
      </c>
      <c r="G6" s="111">
        <v>6</v>
      </c>
      <c r="H6" s="110">
        <v>7</v>
      </c>
      <c r="I6" s="111">
        <v>8</v>
      </c>
      <c r="J6" s="110">
        <v>9</v>
      </c>
    </row>
    <row r="7" spans="1:10" ht="28.5" customHeight="1" x14ac:dyDescent="0.3">
      <c r="A7" s="10">
        <v>1</v>
      </c>
      <c r="B7" s="11" t="s">
        <v>34</v>
      </c>
      <c r="C7" s="115">
        <f t="shared" ref="C7:C27" si="0">D7+E7+F7</f>
        <v>16</v>
      </c>
      <c r="D7" s="185">
        <v>3</v>
      </c>
      <c r="E7" s="186">
        <v>12</v>
      </c>
      <c r="F7" s="114">
        <v>1</v>
      </c>
      <c r="G7" s="186">
        <v>15</v>
      </c>
      <c r="H7" s="186"/>
      <c r="I7" s="186"/>
      <c r="J7" s="186"/>
    </row>
    <row r="8" spans="1:10" ht="28.5" customHeight="1" x14ac:dyDescent="0.3">
      <c r="A8" s="10">
        <v>2</v>
      </c>
      <c r="B8" s="11" t="s">
        <v>35</v>
      </c>
      <c r="C8" s="115">
        <f t="shared" si="0"/>
        <v>11</v>
      </c>
      <c r="D8" s="185">
        <v>3</v>
      </c>
      <c r="E8" s="186">
        <v>7</v>
      </c>
      <c r="F8" s="114">
        <v>1</v>
      </c>
      <c r="G8" s="186">
        <v>10</v>
      </c>
      <c r="H8" s="186"/>
      <c r="I8" s="186"/>
      <c r="J8" s="186"/>
    </row>
    <row r="9" spans="1:10" ht="28.5" customHeight="1" x14ac:dyDescent="0.3">
      <c r="A9" s="10">
        <v>3</v>
      </c>
      <c r="B9" s="11" t="s">
        <v>36</v>
      </c>
      <c r="C9" s="115">
        <f t="shared" si="0"/>
        <v>19</v>
      </c>
      <c r="D9" s="185">
        <v>3</v>
      </c>
      <c r="E9" s="186">
        <v>15</v>
      </c>
      <c r="F9" s="114">
        <v>1</v>
      </c>
      <c r="G9" s="186">
        <v>15</v>
      </c>
      <c r="H9" s="186"/>
      <c r="I9" s="186"/>
      <c r="J9" s="186"/>
    </row>
    <row r="10" spans="1:10" ht="28.5" customHeight="1" x14ac:dyDescent="0.3">
      <c r="A10" s="10">
        <v>4</v>
      </c>
      <c r="B10" s="11" t="s">
        <v>37</v>
      </c>
      <c r="C10" s="115">
        <f t="shared" si="0"/>
        <v>19</v>
      </c>
      <c r="D10" s="185">
        <v>3</v>
      </c>
      <c r="E10" s="186">
        <v>15</v>
      </c>
      <c r="F10" s="114">
        <v>1</v>
      </c>
      <c r="G10" s="186">
        <v>15</v>
      </c>
      <c r="H10" s="186"/>
      <c r="I10" s="186"/>
      <c r="J10" s="186"/>
    </row>
    <row r="11" spans="1:10" ht="28.5" customHeight="1" x14ac:dyDescent="0.3">
      <c r="A11" s="10">
        <v>5</v>
      </c>
      <c r="B11" s="11" t="s">
        <v>38</v>
      </c>
      <c r="C11" s="115">
        <f t="shared" si="0"/>
        <v>16</v>
      </c>
      <c r="D11" s="185">
        <v>3</v>
      </c>
      <c r="E11" s="186">
        <v>12</v>
      </c>
      <c r="F11" s="114">
        <v>1</v>
      </c>
      <c r="G11" s="186">
        <v>10</v>
      </c>
      <c r="H11" s="186"/>
      <c r="I11" s="186"/>
      <c r="J11" s="186"/>
    </row>
    <row r="12" spans="1:10" ht="28.5" customHeight="1" x14ac:dyDescent="0.3">
      <c r="A12" s="10">
        <v>6</v>
      </c>
      <c r="B12" s="11" t="s">
        <v>39</v>
      </c>
      <c r="C12" s="115">
        <f t="shared" si="0"/>
        <v>14</v>
      </c>
      <c r="D12" s="185">
        <v>3</v>
      </c>
      <c r="E12" s="186">
        <v>10</v>
      </c>
      <c r="F12" s="114">
        <v>1</v>
      </c>
      <c r="G12" s="186">
        <v>10</v>
      </c>
      <c r="H12" s="186"/>
      <c r="I12" s="186"/>
      <c r="J12" s="186"/>
    </row>
    <row r="13" spans="1:10" ht="28.5" customHeight="1" x14ac:dyDescent="0.3">
      <c r="A13" s="10">
        <v>7</v>
      </c>
      <c r="B13" s="11" t="s">
        <v>40</v>
      </c>
      <c r="C13" s="115">
        <f t="shared" si="0"/>
        <v>15</v>
      </c>
      <c r="D13" s="185">
        <v>3</v>
      </c>
      <c r="E13" s="186">
        <v>11</v>
      </c>
      <c r="F13" s="114">
        <v>1</v>
      </c>
      <c r="G13" s="186">
        <v>15</v>
      </c>
      <c r="H13" s="186"/>
      <c r="I13" s="186"/>
      <c r="J13" s="186"/>
    </row>
    <row r="14" spans="1:10" ht="28.5" customHeight="1" x14ac:dyDescent="0.3">
      <c r="A14" s="10">
        <v>8</v>
      </c>
      <c r="B14" s="11" t="s">
        <v>41</v>
      </c>
      <c r="C14" s="115">
        <f t="shared" si="0"/>
        <v>19</v>
      </c>
      <c r="D14" s="185">
        <v>3</v>
      </c>
      <c r="E14" s="186">
        <v>15</v>
      </c>
      <c r="F14" s="114">
        <v>1</v>
      </c>
      <c r="G14" s="186">
        <v>10</v>
      </c>
      <c r="H14" s="186"/>
      <c r="I14" s="186"/>
      <c r="J14" s="186"/>
    </row>
    <row r="15" spans="1:10" ht="28.5" customHeight="1" x14ac:dyDescent="0.3">
      <c r="A15" s="10">
        <v>9</v>
      </c>
      <c r="B15" s="11" t="s">
        <v>42</v>
      </c>
      <c r="C15" s="115">
        <f t="shared" si="0"/>
        <v>22</v>
      </c>
      <c r="D15" s="185">
        <v>3</v>
      </c>
      <c r="E15" s="186">
        <v>18</v>
      </c>
      <c r="F15" s="114">
        <v>1</v>
      </c>
      <c r="G15" s="186">
        <v>10</v>
      </c>
      <c r="H15" s="186"/>
      <c r="I15" s="186"/>
      <c r="J15" s="186"/>
    </row>
    <row r="16" spans="1:10" ht="28.5" customHeight="1" x14ac:dyDescent="0.3">
      <c r="A16" s="10">
        <v>10</v>
      </c>
      <c r="B16" s="11" t="s">
        <v>43</v>
      </c>
      <c r="C16" s="115">
        <f t="shared" si="0"/>
        <v>24</v>
      </c>
      <c r="D16" s="185">
        <v>3</v>
      </c>
      <c r="E16" s="186">
        <v>20</v>
      </c>
      <c r="F16" s="114">
        <v>1</v>
      </c>
      <c r="G16" s="186">
        <v>10</v>
      </c>
      <c r="H16" s="186"/>
      <c r="I16" s="186"/>
      <c r="J16" s="186"/>
    </row>
    <row r="17" spans="1:10" ht="28.5" customHeight="1" x14ac:dyDescent="0.3">
      <c r="A17" s="10">
        <v>11</v>
      </c>
      <c r="B17" s="11" t="s">
        <v>44</v>
      </c>
      <c r="C17" s="115">
        <f t="shared" si="0"/>
        <v>19</v>
      </c>
      <c r="D17" s="185">
        <v>3</v>
      </c>
      <c r="E17" s="186">
        <v>15</v>
      </c>
      <c r="F17" s="114">
        <v>1</v>
      </c>
      <c r="G17" s="186">
        <v>15</v>
      </c>
      <c r="H17" s="186"/>
      <c r="I17" s="186"/>
      <c r="J17" s="186"/>
    </row>
    <row r="18" spans="1:10" ht="28.5" customHeight="1" x14ac:dyDescent="0.3">
      <c r="A18" s="10">
        <v>12</v>
      </c>
      <c r="B18" s="11" t="s">
        <v>45</v>
      </c>
      <c r="C18" s="115">
        <f t="shared" si="0"/>
        <v>22</v>
      </c>
      <c r="D18" s="185">
        <v>3</v>
      </c>
      <c r="E18" s="186">
        <v>18</v>
      </c>
      <c r="F18" s="114">
        <v>1</v>
      </c>
      <c r="G18" s="186">
        <v>10</v>
      </c>
      <c r="H18" s="186"/>
      <c r="I18" s="186"/>
      <c r="J18" s="186"/>
    </row>
    <row r="19" spans="1:10" ht="28.5" customHeight="1" x14ac:dyDescent="0.3">
      <c r="A19" s="10">
        <v>13</v>
      </c>
      <c r="B19" s="11" t="s">
        <v>46</v>
      </c>
      <c r="C19" s="115">
        <f t="shared" si="0"/>
        <v>24</v>
      </c>
      <c r="D19" s="185">
        <v>3</v>
      </c>
      <c r="E19" s="186">
        <v>20</v>
      </c>
      <c r="F19" s="114">
        <v>1</v>
      </c>
      <c r="G19" s="186">
        <v>15</v>
      </c>
      <c r="H19" s="186"/>
      <c r="I19" s="186"/>
      <c r="J19" s="186"/>
    </row>
    <row r="20" spans="1:10" ht="28.5" customHeight="1" x14ac:dyDescent="0.3">
      <c r="A20" s="10">
        <v>14</v>
      </c>
      <c r="B20" s="11" t="s">
        <v>0</v>
      </c>
      <c r="C20" s="115">
        <f t="shared" si="0"/>
        <v>25</v>
      </c>
      <c r="D20" s="185">
        <v>3</v>
      </c>
      <c r="E20" s="186">
        <v>21</v>
      </c>
      <c r="F20" s="114">
        <v>1</v>
      </c>
      <c r="G20" s="186">
        <v>25</v>
      </c>
      <c r="H20" s="186"/>
      <c r="I20" s="186"/>
      <c r="J20" s="186"/>
    </row>
    <row r="21" spans="1:10" ht="28.5" customHeight="1" x14ac:dyDescent="0.3">
      <c r="A21" s="10">
        <v>15</v>
      </c>
      <c r="B21" s="11" t="s">
        <v>47</v>
      </c>
      <c r="C21" s="115">
        <f t="shared" si="0"/>
        <v>19</v>
      </c>
      <c r="D21" s="185">
        <v>3</v>
      </c>
      <c r="E21" s="186">
        <v>15</v>
      </c>
      <c r="F21" s="114">
        <v>1</v>
      </c>
      <c r="G21" s="186">
        <v>10</v>
      </c>
      <c r="H21" s="186"/>
      <c r="I21" s="186"/>
      <c r="J21" s="186">
        <v>50</v>
      </c>
    </row>
    <row r="22" spans="1:10" ht="28.5" customHeight="1" x14ac:dyDescent="0.3">
      <c r="A22" s="10">
        <v>16</v>
      </c>
      <c r="B22" s="11" t="s">
        <v>48</v>
      </c>
      <c r="C22" s="115">
        <f t="shared" si="0"/>
        <v>19</v>
      </c>
      <c r="D22" s="185">
        <v>3</v>
      </c>
      <c r="E22" s="186">
        <v>15</v>
      </c>
      <c r="F22" s="114">
        <v>1</v>
      </c>
      <c r="G22" s="186">
        <v>10</v>
      </c>
      <c r="H22" s="186">
        <v>200</v>
      </c>
      <c r="I22" s="186">
        <v>300</v>
      </c>
      <c r="J22" s="186">
        <v>50</v>
      </c>
    </row>
    <row r="23" spans="1:10" ht="28.5" customHeight="1" x14ac:dyDescent="0.3">
      <c r="A23" s="10">
        <v>17</v>
      </c>
      <c r="B23" s="11" t="s">
        <v>79</v>
      </c>
      <c r="C23" s="115">
        <f t="shared" si="0"/>
        <v>21</v>
      </c>
      <c r="D23" s="185">
        <v>3</v>
      </c>
      <c r="E23" s="186">
        <v>17</v>
      </c>
      <c r="F23" s="114">
        <v>1</v>
      </c>
      <c r="G23" s="186">
        <v>25</v>
      </c>
      <c r="H23" s="186">
        <v>200</v>
      </c>
      <c r="I23" s="186">
        <v>300</v>
      </c>
      <c r="J23" s="186">
        <v>50</v>
      </c>
    </row>
    <row r="24" spans="1:10" ht="28.5" customHeight="1" x14ac:dyDescent="0.3">
      <c r="A24" s="10">
        <v>18</v>
      </c>
      <c r="B24" s="11" t="s">
        <v>50</v>
      </c>
      <c r="C24" s="115">
        <f t="shared" si="0"/>
        <v>21</v>
      </c>
      <c r="D24" s="185">
        <v>3</v>
      </c>
      <c r="E24" s="186">
        <v>17</v>
      </c>
      <c r="F24" s="114">
        <v>1</v>
      </c>
      <c r="G24" s="186">
        <v>10</v>
      </c>
      <c r="H24" s="186">
        <v>200</v>
      </c>
      <c r="I24" s="186">
        <v>300</v>
      </c>
      <c r="J24" s="186">
        <v>50</v>
      </c>
    </row>
    <row r="25" spans="1:10" ht="28.5" customHeight="1" x14ac:dyDescent="0.3">
      <c r="A25" s="10">
        <v>19</v>
      </c>
      <c r="B25" s="11" t="s">
        <v>51</v>
      </c>
      <c r="C25" s="115">
        <f t="shared" si="0"/>
        <v>26</v>
      </c>
      <c r="D25" s="185">
        <v>3</v>
      </c>
      <c r="E25" s="186">
        <v>22</v>
      </c>
      <c r="F25" s="114">
        <v>1</v>
      </c>
      <c r="G25" s="186">
        <v>20</v>
      </c>
      <c r="H25" s="186">
        <v>200</v>
      </c>
      <c r="I25" s="186">
        <v>300</v>
      </c>
      <c r="J25" s="186">
        <v>50</v>
      </c>
    </row>
    <row r="26" spans="1:10" ht="28.5" customHeight="1" x14ac:dyDescent="0.3">
      <c r="A26" s="10">
        <v>20</v>
      </c>
      <c r="B26" s="11" t="s">
        <v>52</v>
      </c>
      <c r="C26" s="115">
        <f t="shared" si="0"/>
        <v>54</v>
      </c>
      <c r="D26" s="185">
        <v>3</v>
      </c>
      <c r="E26" s="186">
        <v>50</v>
      </c>
      <c r="F26" s="114">
        <v>1</v>
      </c>
      <c r="G26" s="186">
        <v>30</v>
      </c>
      <c r="H26" s="186">
        <v>200</v>
      </c>
      <c r="I26" s="186">
        <v>500</v>
      </c>
      <c r="J26" s="186">
        <v>50</v>
      </c>
    </row>
    <row r="27" spans="1:10" ht="28.5" customHeight="1" x14ac:dyDescent="0.3">
      <c r="A27" s="10">
        <v>21</v>
      </c>
      <c r="B27" s="11" t="s">
        <v>148</v>
      </c>
      <c r="C27" s="115">
        <f t="shared" si="0"/>
        <v>75</v>
      </c>
      <c r="D27" s="185"/>
      <c r="E27" s="186">
        <v>75</v>
      </c>
      <c r="F27" s="114"/>
      <c r="G27" s="186">
        <v>30</v>
      </c>
      <c r="H27" s="186"/>
      <c r="I27" s="186"/>
      <c r="J27" s="186"/>
    </row>
    <row r="28" spans="1:10" ht="36" customHeight="1" x14ac:dyDescent="0.25">
      <c r="A28" s="73"/>
      <c r="B28" s="73" t="s">
        <v>64</v>
      </c>
      <c r="C28" s="50">
        <f t="shared" ref="C28:J28" si="1">SUM(C7:C27)</f>
        <v>500</v>
      </c>
      <c r="D28" s="50">
        <f t="shared" si="1"/>
        <v>60</v>
      </c>
      <c r="E28" s="50">
        <f t="shared" si="1"/>
        <v>420</v>
      </c>
      <c r="F28" s="50">
        <f t="shared" si="1"/>
        <v>20</v>
      </c>
      <c r="G28" s="50">
        <f t="shared" si="1"/>
        <v>320</v>
      </c>
      <c r="H28" s="50">
        <f t="shared" si="1"/>
        <v>1000</v>
      </c>
      <c r="I28" s="50">
        <f t="shared" si="1"/>
        <v>1700</v>
      </c>
      <c r="J28" s="50">
        <f t="shared" si="1"/>
        <v>300</v>
      </c>
    </row>
  </sheetData>
  <mergeCells count="8">
    <mergeCell ref="A2:J2"/>
    <mergeCell ref="A3:J3"/>
    <mergeCell ref="D1:F1"/>
    <mergeCell ref="A4:A5"/>
    <mergeCell ref="B4:B5"/>
    <mergeCell ref="C4:C5"/>
    <mergeCell ref="D4:F4"/>
    <mergeCell ref="G4:J4"/>
  </mergeCells>
  <pageMargins left="0.25" right="0.25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J6" sqref="J6"/>
    </sheetView>
  </sheetViews>
  <sheetFormatPr defaultRowHeight="15.75" customHeight="1" x14ac:dyDescent="0.25"/>
  <cols>
    <col min="2" max="2" width="19" customWidth="1"/>
    <col min="3" max="3" width="14" style="166" customWidth="1"/>
    <col min="4" max="4" width="15.25" style="166" customWidth="1"/>
    <col min="5" max="5" width="12.375" style="166" customWidth="1"/>
  </cols>
  <sheetData>
    <row r="1" spans="1:5" ht="28.5" customHeight="1" x14ac:dyDescent="0.3">
      <c r="A1" s="9"/>
      <c r="B1" s="9"/>
      <c r="D1" s="376" t="s">
        <v>149</v>
      </c>
      <c r="E1" s="376"/>
    </row>
    <row r="2" spans="1:5" ht="47.25" customHeight="1" x14ac:dyDescent="0.25">
      <c r="A2" s="354" t="s">
        <v>150</v>
      </c>
      <c r="B2" s="354"/>
      <c r="C2" s="354"/>
      <c r="D2" s="354"/>
      <c r="E2" s="354"/>
    </row>
    <row r="3" spans="1:5" ht="37.5" customHeight="1" x14ac:dyDescent="0.25">
      <c r="A3" s="400" t="s">
        <v>378</v>
      </c>
      <c r="B3" s="400"/>
      <c r="C3" s="400"/>
      <c r="D3" s="400"/>
      <c r="E3" s="400"/>
    </row>
    <row r="4" spans="1:5" ht="18.75" customHeight="1" x14ac:dyDescent="0.25">
      <c r="A4" s="401" t="s">
        <v>1</v>
      </c>
      <c r="B4" s="401" t="s">
        <v>23</v>
      </c>
      <c r="C4" s="403" t="s">
        <v>151</v>
      </c>
      <c r="D4" s="404"/>
      <c r="E4" s="361" t="s">
        <v>152</v>
      </c>
    </row>
    <row r="5" spans="1:5" ht="79.5" customHeight="1" x14ac:dyDescent="0.25">
      <c r="A5" s="402"/>
      <c r="B5" s="402"/>
      <c r="C5" s="106" t="s">
        <v>153</v>
      </c>
      <c r="D5" s="106" t="s">
        <v>154</v>
      </c>
      <c r="E5" s="362"/>
    </row>
    <row r="6" spans="1:5" ht="18.75" customHeight="1" x14ac:dyDescent="0.3">
      <c r="A6" s="10">
        <v>1</v>
      </c>
      <c r="B6" s="11" t="s">
        <v>34</v>
      </c>
      <c r="C6" s="167"/>
      <c r="D6" s="167"/>
      <c r="E6" s="169"/>
    </row>
    <row r="7" spans="1:5" ht="18.75" customHeight="1" x14ac:dyDescent="0.3">
      <c r="A7" s="10">
        <v>2</v>
      </c>
      <c r="B7" s="11" t="s">
        <v>35</v>
      </c>
      <c r="C7" s="167"/>
      <c r="D7" s="167"/>
      <c r="E7" s="167"/>
    </row>
    <row r="8" spans="1:5" ht="18.75" customHeight="1" x14ac:dyDescent="0.3">
      <c r="A8" s="10">
        <v>3</v>
      </c>
      <c r="B8" s="11" t="s">
        <v>36</v>
      </c>
      <c r="C8" s="167"/>
      <c r="D8" s="167"/>
      <c r="E8" s="167"/>
    </row>
    <row r="9" spans="1:5" ht="18.75" customHeight="1" x14ac:dyDescent="0.3">
      <c r="A9" s="10">
        <v>4</v>
      </c>
      <c r="B9" s="11" t="s">
        <v>37</v>
      </c>
      <c r="C9" s="167"/>
      <c r="D9" s="167"/>
      <c r="E9" s="167"/>
    </row>
    <row r="10" spans="1:5" ht="18.75" customHeight="1" x14ac:dyDescent="0.3">
      <c r="A10" s="10">
        <v>5</v>
      </c>
      <c r="B10" s="11" t="s">
        <v>38</v>
      </c>
      <c r="C10" s="167" t="s">
        <v>155</v>
      </c>
      <c r="D10" s="167"/>
      <c r="E10" s="167"/>
    </row>
    <row r="11" spans="1:5" ht="18.75" customHeight="1" x14ac:dyDescent="0.3">
      <c r="A11" s="10">
        <v>6</v>
      </c>
      <c r="B11" s="11" t="s">
        <v>39</v>
      </c>
      <c r="C11" s="167"/>
      <c r="D11" s="167"/>
      <c r="E11" s="167"/>
    </row>
    <row r="12" spans="1:5" ht="18.75" customHeight="1" x14ac:dyDescent="0.3">
      <c r="A12" s="10">
        <v>7</v>
      </c>
      <c r="B12" s="11" t="s">
        <v>40</v>
      </c>
      <c r="C12" s="167"/>
      <c r="D12" s="167"/>
      <c r="E12" s="167"/>
    </row>
    <row r="13" spans="1:5" ht="18.75" customHeight="1" x14ac:dyDescent="0.3">
      <c r="A13" s="10">
        <v>8</v>
      </c>
      <c r="B13" s="11" t="s">
        <v>41</v>
      </c>
      <c r="C13" s="167"/>
      <c r="D13" s="167" t="s">
        <v>155</v>
      </c>
      <c r="E13" s="167">
        <v>1</v>
      </c>
    </row>
    <row r="14" spans="1:5" ht="18.75" customHeight="1" x14ac:dyDescent="0.3">
      <c r="A14" s="10">
        <v>9</v>
      </c>
      <c r="B14" s="11" t="s">
        <v>42</v>
      </c>
      <c r="C14" s="167"/>
      <c r="D14" s="167"/>
      <c r="E14" s="167">
        <v>1</v>
      </c>
    </row>
    <row r="15" spans="1:5" ht="18.75" customHeight="1" x14ac:dyDescent="0.3">
      <c r="A15" s="10">
        <v>10</v>
      </c>
      <c r="B15" s="11" t="s">
        <v>43</v>
      </c>
      <c r="C15" s="167"/>
      <c r="D15" s="167"/>
      <c r="E15" s="167"/>
    </row>
    <row r="16" spans="1:5" ht="18.75" customHeight="1" x14ac:dyDescent="0.3">
      <c r="A16" s="10">
        <v>11</v>
      </c>
      <c r="B16" s="11" t="s">
        <v>44</v>
      </c>
      <c r="C16" s="167"/>
      <c r="D16" s="167"/>
      <c r="E16" s="167"/>
    </row>
    <row r="17" spans="1:5" ht="18.75" customHeight="1" x14ac:dyDescent="0.3">
      <c r="A17" s="10">
        <v>12</v>
      </c>
      <c r="B17" s="11" t="s">
        <v>45</v>
      </c>
      <c r="C17" s="167" t="s">
        <v>155</v>
      </c>
      <c r="D17" s="167"/>
      <c r="E17" s="167"/>
    </row>
    <row r="18" spans="1:5" ht="18.75" customHeight="1" x14ac:dyDescent="0.3">
      <c r="A18" s="10">
        <v>13</v>
      </c>
      <c r="B18" s="11" t="s">
        <v>46</v>
      </c>
      <c r="C18" s="167"/>
      <c r="D18" s="167"/>
      <c r="E18" s="167"/>
    </row>
    <row r="19" spans="1:5" ht="18.75" customHeight="1" x14ac:dyDescent="0.3">
      <c r="A19" s="10">
        <v>14</v>
      </c>
      <c r="B19" s="11" t="s">
        <v>0</v>
      </c>
      <c r="C19" s="167"/>
      <c r="D19" s="167"/>
      <c r="E19" s="167">
        <v>1</v>
      </c>
    </row>
    <row r="20" spans="1:5" ht="18.75" customHeight="1" x14ac:dyDescent="0.3">
      <c r="A20" s="10">
        <v>15</v>
      </c>
      <c r="B20" s="11" t="s">
        <v>47</v>
      </c>
      <c r="C20" s="167"/>
      <c r="D20" s="167"/>
      <c r="E20" s="167"/>
    </row>
    <row r="21" spans="1:5" ht="18.75" customHeight="1" x14ac:dyDescent="0.3">
      <c r="A21" s="10">
        <v>16</v>
      </c>
      <c r="B21" s="11" t="s">
        <v>48</v>
      </c>
      <c r="C21" s="167" t="s">
        <v>155</v>
      </c>
      <c r="D21" s="167"/>
      <c r="E21" s="167"/>
    </row>
    <row r="22" spans="1:5" ht="18.75" customHeight="1" x14ac:dyDescent="0.3">
      <c r="A22" s="10">
        <v>17</v>
      </c>
      <c r="B22" s="11" t="s">
        <v>79</v>
      </c>
      <c r="C22" s="167" t="s">
        <v>155</v>
      </c>
      <c r="D22" s="167"/>
      <c r="E22" s="167"/>
    </row>
    <row r="23" spans="1:5" ht="18.75" customHeight="1" x14ac:dyDescent="0.3">
      <c r="A23" s="10">
        <v>18</v>
      </c>
      <c r="B23" s="11" t="s">
        <v>50</v>
      </c>
      <c r="C23" s="167"/>
      <c r="D23" s="167"/>
      <c r="E23" s="167"/>
    </row>
    <row r="24" spans="1:5" ht="18.75" customHeight="1" x14ac:dyDescent="0.3">
      <c r="A24" s="10">
        <v>19</v>
      </c>
      <c r="B24" s="11" t="s">
        <v>51</v>
      </c>
      <c r="C24" s="167"/>
      <c r="D24" s="167"/>
      <c r="E24" s="167"/>
    </row>
    <row r="25" spans="1:5" ht="18.75" customHeight="1" x14ac:dyDescent="0.3">
      <c r="A25" s="10">
        <v>20</v>
      </c>
      <c r="B25" s="11" t="s">
        <v>52</v>
      </c>
      <c r="C25" s="167"/>
      <c r="D25" s="167"/>
      <c r="E25" s="167"/>
    </row>
    <row r="26" spans="1:5" ht="18.75" customHeight="1" x14ac:dyDescent="0.25">
      <c r="A26" s="73"/>
      <c r="B26" s="73" t="s">
        <v>64</v>
      </c>
      <c r="C26" s="50">
        <v>4</v>
      </c>
      <c r="D26" s="168">
        <v>1</v>
      </c>
      <c r="E26" s="168">
        <f>SUM(E6:E25)</f>
        <v>3</v>
      </c>
    </row>
  </sheetData>
  <mergeCells count="7">
    <mergeCell ref="D1:E1"/>
    <mergeCell ref="A2:E2"/>
    <mergeCell ref="A3:E3"/>
    <mergeCell ref="A4:A5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G9" sqref="G9"/>
    </sheetView>
  </sheetViews>
  <sheetFormatPr defaultRowHeight="16.5" x14ac:dyDescent="0.25"/>
  <cols>
    <col min="1" max="1" width="7.25" style="217" customWidth="1"/>
    <col min="2" max="2" width="36.125" style="217" customWidth="1"/>
    <col min="3" max="3" width="10" style="217" customWidth="1"/>
    <col min="4" max="4" width="14.875" style="218" customWidth="1"/>
    <col min="5" max="5" width="18.875" style="216" customWidth="1"/>
    <col min="6" max="114" width="9" style="220"/>
    <col min="115" max="115" width="6.25" style="220" customWidth="1"/>
    <col min="116" max="116" width="25.875" style="220" customWidth="1"/>
    <col min="117" max="117" width="8.875" style="220" customWidth="1"/>
    <col min="118" max="118" width="12.75" style="220" customWidth="1"/>
    <col min="119" max="119" width="12.25" style="220" customWidth="1"/>
    <col min="120" max="120" width="11.5" style="220" customWidth="1"/>
    <col min="121" max="121" width="18.625" style="220" customWidth="1"/>
    <col min="122" max="122" width="17" style="220" customWidth="1"/>
    <col min="123" max="123" width="14.75" style="220" customWidth="1"/>
    <col min="124" max="127" width="9" style="220"/>
    <col min="128" max="128" width="13.75" style="220" bestFit="1" customWidth="1"/>
    <col min="129" max="370" width="9" style="220"/>
    <col min="371" max="371" width="6.25" style="220" customWidth="1"/>
    <col min="372" max="372" width="25.875" style="220" customWidth="1"/>
    <col min="373" max="373" width="8.875" style="220" customWidth="1"/>
    <col min="374" max="374" width="12.75" style="220" customWidth="1"/>
    <col min="375" max="375" width="12.25" style="220" customWidth="1"/>
    <col min="376" max="376" width="11.5" style="220" customWidth="1"/>
    <col min="377" max="377" width="18.625" style="220" customWidth="1"/>
    <col min="378" max="378" width="17" style="220" customWidth="1"/>
    <col min="379" max="379" width="14.75" style="220" customWidth="1"/>
    <col min="380" max="383" width="9" style="220"/>
    <col min="384" max="384" width="13.75" style="220" bestFit="1" customWidth="1"/>
    <col min="385" max="626" width="9" style="220"/>
    <col min="627" max="627" width="6.25" style="220" customWidth="1"/>
    <col min="628" max="628" width="25.875" style="220" customWidth="1"/>
    <col min="629" max="629" width="8.875" style="220" customWidth="1"/>
    <col min="630" max="630" width="12.75" style="220" customWidth="1"/>
    <col min="631" max="631" width="12.25" style="220" customWidth="1"/>
    <col min="632" max="632" width="11.5" style="220" customWidth="1"/>
    <col min="633" max="633" width="18.625" style="220" customWidth="1"/>
    <col min="634" max="634" width="17" style="220" customWidth="1"/>
    <col min="635" max="635" width="14.75" style="220" customWidth="1"/>
    <col min="636" max="639" width="9" style="220"/>
    <col min="640" max="640" width="13.75" style="220" bestFit="1" customWidth="1"/>
    <col min="641" max="882" width="9" style="220"/>
    <col min="883" max="883" width="6.25" style="220" customWidth="1"/>
    <col min="884" max="884" width="25.875" style="220" customWidth="1"/>
    <col min="885" max="885" width="8.875" style="220" customWidth="1"/>
    <col min="886" max="886" width="12.75" style="220" customWidth="1"/>
    <col min="887" max="887" width="12.25" style="220" customWidth="1"/>
    <col min="888" max="888" width="11.5" style="220" customWidth="1"/>
    <col min="889" max="889" width="18.625" style="220" customWidth="1"/>
    <col min="890" max="890" width="17" style="220" customWidth="1"/>
    <col min="891" max="891" width="14.75" style="220" customWidth="1"/>
    <col min="892" max="895" width="9" style="220"/>
    <col min="896" max="896" width="13.75" style="220" bestFit="1" customWidth="1"/>
    <col min="897" max="1138" width="9" style="220"/>
    <col min="1139" max="1139" width="6.25" style="220" customWidth="1"/>
    <col min="1140" max="1140" width="25.875" style="220" customWidth="1"/>
    <col min="1141" max="1141" width="8.875" style="220" customWidth="1"/>
    <col min="1142" max="1142" width="12.75" style="220" customWidth="1"/>
    <col min="1143" max="1143" width="12.25" style="220" customWidth="1"/>
    <col min="1144" max="1144" width="11.5" style="220" customWidth="1"/>
    <col min="1145" max="1145" width="18.625" style="220" customWidth="1"/>
    <col min="1146" max="1146" width="17" style="220" customWidth="1"/>
    <col min="1147" max="1147" width="14.75" style="220" customWidth="1"/>
    <col min="1148" max="1151" width="9" style="220"/>
    <col min="1152" max="1152" width="13.75" style="220" bestFit="1" customWidth="1"/>
    <col min="1153" max="1394" width="9" style="220"/>
    <col min="1395" max="1395" width="6.25" style="220" customWidth="1"/>
    <col min="1396" max="1396" width="25.875" style="220" customWidth="1"/>
    <col min="1397" max="1397" width="8.875" style="220" customWidth="1"/>
    <col min="1398" max="1398" width="12.75" style="220" customWidth="1"/>
    <col min="1399" max="1399" width="12.25" style="220" customWidth="1"/>
    <col min="1400" max="1400" width="11.5" style="220" customWidth="1"/>
    <col min="1401" max="1401" width="18.625" style="220" customWidth="1"/>
    <col min="1402" max="1402" width="17" style="220" customWidth="1"/>
    <col min="1403" max="1403" width="14.75" style="220" customWidth="1"/>
    <col min="1404" max="1407" width="9" style="220"/>
    <col min="1408" max="1408" width="13.75" style="220" bestFit="1" customWidth="1"/>
    <col min="1409" max="1650" width="9" style="220"/>
    <col min="1651" max="1651" width="6.25" style="220" customWidth="1"/>
    <col min="1652" max="1652" width="25.875" style="220" customWidth="1"/>
    <col min="1653" max="1653" width="8.875" style="220" customWidth="1"/>
    <col min="1654" max="1654" width="12.75" style="220" customWidth="1"/>
    <col min="1655" max="1655" width="12.25" style="220" customWidth="1"/>
    <col min="1656" max="1656" width="11.5" style="220" customWidth="1"/>
    <col min="1657" max="1657" width="18.625" style="220" customWidth="1"/>
    <col min="1658" max="1658" width="17" style="220" customWidth="1"/>
    <col min="1659" max="1659" width="14.75" style="220" customWidth="1"/>
    <col min="1660" max="1663" width="9" style="220"/>
    <col min="1664" max="1664" width="13.75" style="220" bestFit="1" customWidth="1"/>
    <col min="1665" max="1906" width="9" style="220"/>
    <col min="1907" max="1907" width="6.25" style="220" customWidth="1"/>
    <col min="1908" max="1908" width="25.875" style="220" customWidth="1"/>
    <col min="1909" max="1909" width="8.875" style="220" customWidth="1"/>
    <col min="1910" max="1910" width="12.75" style="220" customWidth="1"/>
    <col min="1911" max="1911" width="12.25" style="220" customWidth="1"/>
    <col min="1912" max="1912" width="11.5" style="220" customWidth="1"/>
    <col min="1913" max="1913" width="18.625" style="220" customWidth="1"/>
    <col min="1914" max="1914" width="17" style="220" customWidth="1"/>
    <col min="1915" max="1915" width="14.75" style="220" customWidth="1"/>
    <col min="1916" max="1919" width="9" style="220"/>
    <col min="1920" max="1920" width="13.75" style="220" bestFit="1" customWidth="1"/>
    <col min="1921" max="2162" width="9" style="220"/>
    <col min="2163" max="2163" width="6.25" style="220" customWidth="1"/>
    <col min="2164" max="2164" width="25.875" style="220" customWidth="1"/>
    <col min="2165" max="2165" width="8.875" style="220" customWidth="1"/>
    <col min="2166" max="2166" width="12.75" style="220" customWidth="1"/>
    <col min="2167" max="2167" width="12.25" style="220" customWidth="1"/>
    <col min="2168" max="2168" width="11.5" style="220" customWidth="1"/>
    <col min="2169" max="2169" width="18.625" style="220" customWidth="1"/>
    <col min="2170" max="2170" width="17" style="220" customWidth="1"/>
    <col min="2171" max="2171" width="14.75" style="220" customWidth="1"/>
    <col min="2172" max="2175" width="9" style="220"/>
    <col min="2176" max="2176" width="13.75" style="220" bestFit="1" customWidth="1"/>
    <col min="2177" max="2418" width="9" style="220"/>
    <col min="2419" max="2419" width="6.25" style="220" customWidth="1"/>
    <col min="2420" max="2420" width="25.875" style="220" customWidth="1"/>
    <col min="2421" max="2421" width="8.875" style="220" customWidth="1"/>
    <col min="2422" max="2422" width="12.75" style="220" customWidth="1"/>
    <col min="2423" max="2423" width="12.25" style="220" customWidth="1"/>
    <col min="2424" max="2424" width="11.5" style="220" customWidth="1"/>
    <col min="2425" max="2425" width="18.625" style="220" customWidth="1"/>
    <col min="2426" max="2426" width="17" style="220" customWidth="1"/>
    <col min="2427" max="2427" width="14.75" style="220" customWidth="1"/>
    <col min="2428" max="2431" width="9" style="220"/>
    <col min="2432" max="2432" width="13.75" style="220" bestFit="1" customWidth="1"/>
    <col min="2433" max="2674" width="9" style="220"/>
    <col min="2675" max="2675" width="6.25" style="220" customWidth="1"/>
    <col min="2676" max="2676" width="25.875" style="220" customWidth="1"/>
    <col min="2677" max="2677" width="8.875" style="220" customWidth="1"/>
    <col min="2678" max="2678" width="12.75" style="220" customWidth="1"/>
    <col min="2679" max="2679" width="12.25" style="220" customWidth="1"/>
    <col min="2680" max="2680" width="11.5" style="220" customWidth="1"/>
    <col min="2681" max="2681" width="18.625" style="220" customWidth="1"/>
    <col min="2682" max="2682" width="17" style="220" customWidth="1"/>
    <col min="2683" max="2683" width="14.75" style="220" customWidth="1"/>
    <col min="2684" max="2687" width="9" style="220"/>
    <col min="2688" max="2688" width="13.75" style="220" bestFit="1" customWidth="1"/>
    <col min="2689" max="2930" width="9" style="220"/>
    <col min="2931" max="2931" width="6.25" style="220" customWidth="1"/>
    <col min="2932" max="2932" width="25.875" style="220" customWidth="1"/>
    <col min="2933" max="2933" width="8.875" style="220" customWidth="1"/>
    <col min="2934" max="2934" width="12.75" style="220" customWidth="1"/>
    <col min="2935" max="2935" width="12.25" style="220" customWidth="1"/>
    <col min="2936" max="2936" width="11.5" style="220" customWidth="1"/>
    <col min="2937" max="2937" width="18.625" style="220" customWidth="1"/>
    <col min="2938" max="2938" width="17" style="220" customWidth="1"/>
    <col min="2939" max="2939" width="14.75" style="220" customWidth="1"/>
    <col min="2940" max="2943" width="9" style="220"/>
    <col min="2944" max="2944" width="13.75" style="220" bestFit="1" customWidth="1"/>
    <col min="2945" max="3186" width="9" style="220"/>
    <col min="3187" max="3187" width="6.25" style="220" customWidth="1"/>
    <col min="3188" max="3188" width="25.875" style="220" customWidth="1"/>
    <col min="3189" max="3189" width="8.875" style="220" customWidth="1"/>
    <col min="3190" max="3190" width="12.75" style="220" customWidth="1"/>
    <col min="3191" max="3191" width="12.25" style="220" customWidth="1"/>
    <col min="3192" max="3192" width="11.5" style="220" customWidth="1"/>
    <col min="3193" max="3193" width="18.625" style="220" customWidth="1"/>
    <col min="3194" max="3194" width="17" style="220" customWidth="1"/>
    <col min="3195" max="3195" width="14.75" style="220" customWidth="1"/>
    <col min="3196" max="3199" width="9" style="220"/>
    <col min="3200" max="3200" width="13.75" style="220" bestFit="1" customWidth="1"/>
    <col min="3201" max="3442" width="9" style="220"/>
    <col min="3443" max="3443" width="6.25" style="220" customWidth="1"/>
    <col min="3444" max="3444" width="25.875" style="220" customWidth="1"/>
    <col min="3445" max="3445" width="8.875" style="220" customWidth="1"/>
    <col min="3446" max="3446" width="12.75" style="220" customWidth="1"/>
    <col min="3447" max="3447" width="12.25" style="220" customWidth="1"/>
    <col min="3448" max="3448" width="11.5" style="220" customWidth="1"/>
    <col min="3449" max="3449" width="18.625" style="220" customWidth="1"/>
    <col min="3450" max="3450" width="17" style="220" customWidth="1"/>
    <col min="3451" max="3451" width="14.75" style="220" customWidth="1"/>
    <col min="3452" max="3455" width="9" style="220"/>
    <col min="3456" max="3456" width="13.75" style="220" bestFit="1" customWidth="1"/>
    <col min="3457" max="3698" width="9" style="220"/>
    <col min="3699" max="3699" width="6.25" style="220" customWidth="1"/>
    <col min="3700" max="3700" width="25.875" style="220" customWidth="1"/>
    <col min="3701" max="3701" width="8.875" style="220" customWidth="1"/>
    <col min="3702" max="3702" width="12.75" style="220" customWidth="1"/>
    <col min="3703" max="3703" width="12.25" style="220" customWidth="1"/>
    <col min="3704" max="3704" width="11.5" style="220" customWidth="1"/>
    <col min="3705" max="3705" width="18.625" style="220" customWidth="1"/>
    <col min="3706" max="3706" width="17" style="220" customWidth="1"/>
    <col min="3707" max="3707" width="14.75" style="220" customWidth="1"/>
    <col min="3708" max="3711" width="9" style="220"/>
    <col min="3712" max="3712" width="13.75" style="220" bestFit="1" customWidth="1"/>
    <col min="3713" max="3954" width="9" style="220"/>
    <col min="3955" max="3955" width="6.25" style="220" customWidth="1"/>
    <col min="3956" max="3956" width="25.875" style="220" customWidth="1"/>
    <col min="3957" max="3957" width="8.875" style="220" customWidth="1"/>
    <col min="3958" max="3958" width="12.75" style="220" customWidth="1"/>
    <col min="3959" max="3959" width="12.25" style="220" customWidth="1"/>
    <col min="3960" max="3960" width="11.5" style="220" customWidth="1"/>
    <col min="3961" max="3961" width="18.625" style="220" customWidth="1"/>
    <col min="3962" max="3962" width="17" style="220" customWidth="1"/>
    <col min="3963" max="3963" width="14.75" style="220" customWidth="1"/>
    <col min="3964" max="3967" width="9" style="220"/>
    <col min="3968" max="3968" width="13.75" style="220" bestFit="1" customWidth="1"/>
    <col min="3969" max="4210" width="9" style="220"/>
    <col min="4211" max="4211" width="6.25" style="220" customWidth="1"/>
    <col min="4212" max="4212" width="25.875" style="220" customWidth="1"/>
    <col min="4213" max="4213" width="8.875" style="220" customWidth="1"/>
    <col min="4214" max="4214" width="12.75" style="220" customWidth="1"/>
    <col min="4215" max="4215" width="12.25" style="220" customWidth="1"/>
    <col min="4216" max="4216" width="11.5" style="220" customWidth="1"/>
    <col min="4217" max="4217" width="18.625" style="220" customWidth="1"/>
    <col min="4218" max="4218" width="17" style="220" customWidth="1"/>
    <col min="4219" max="4219" width="14.75" style="220" customWidth="1"/>
    <col min="4220" max="4223" width="9" style="220"/>
    <col min="4224" max="4224" width="13.75" style="220" bestFit="1" customWidth="1"/>
    <col min="4225" max="4466" width="9" style="220"/>
    <col min="4467" max="4467" width="6.25" style="220" customWidth="1"/>
    <col min="4468" max="4468" width="25.875" style="220" customWidth="1"/>
    <col min="4469" max="4469" width="8.875" style="220" customWidth="1"/>
    <col min="4470" max="4470" width="12.75" style="220" customWidth="1"/>
    <col min="4471" max="4471" width="12.25" style="220" customWidth="1"/>
    <col min="4472" max="4472" width="11.5" style="220" customWidth="1"/>
    <col min="4473" max="4473" width="18.625" style="220" customWidth="1"/>
    <col min="4474" max="4474" width="17" style="220" customWidth="1"/>
    <col min="4475" max="4475" width="14.75" style="220" customWidth="1"/>
    <col min="4476" max="4479" width="9" style="220"/>
    <col min="4480" max="4480" width="13.75" style="220" bestFit="1" customWidth="1"/>
    <col min="4481" max="4722" width="9" style="220"/>
    <col min="4723" max="4723" width="6.25" style="220" customWidth="1"/>
    <col min="4724" max="4724" width="25.875" style="220" customWidth="1"/>
    <col min="4725" max="4725" width="8.875" style="220" customWidth="1"/>
    <col min="4726" max="4726" width="12.75" style="220" customWidth="1"/>
    <col min="4727" max="4727" width="12.25" style="220" customWidth="1"/>
    <col min="4728" max="4728" width="11.5" style="220" customWidth="1"/>
    <col min="4729" max="4729" width="18.625" style="220" customWidth="1"/>
    <col min="4730" max="4730" width="17" style="220" customWidth="1"/>
    <col min="4731" max="4731" width="14.75" style="220" customWidth="1"/>
    <col min="4732" max="4735" width="9" style="220"/>
    <col min="4736" max="4736" width="13.75" style="220" bestFit="1" customWidth="1"/>
    <col min="4737" max="4978" width="9" style="220"/>
    <col min="4979" max="4979" width="6.25" style="220" customWidth="1"/>
    <col min="4980" max="4980" width="25.875" style="220" customWidth="1"/>
    <col min="4981" max="4981" width="8.875" style="220" customWidth="1"/>
    <col min="4982" max="4982" width="12.75" style="220" customWidth="1"/>
    <col min="4983" max="4983" width="12.25" style="220" customWidth="1"/>
    <col min="4984" max="4984" width="11.5" style="220" customWidth="1"/>
    <col min="4985" max="4985" width="18.625" style="220" customWidth="1"/>
    <col min="4986" max="4986" width="17" style="220" customWidth="1"/>
    <col min="4987" max="4987" width="14.75" style="220" customWidth="1"/>
    <col min="4988" max="4991" width="9" style="220"/>
    <col min="4992" max="4992" width="13.75" style="220" bestFit="1" customWidth="1"/>
    <col min="4993" max="5234" width="9" style="220"/>
    <col min="5235" max="5235" width="6.25" style="220" customWidth="1"/>
    <col min="5236" max="5236" width="25.875" style="220" customWidth="1"/>
    <col min="5237" max="5237" width="8.875" style="220" customWidth="1"/>
    <col min="5238" max="5238" width="12.75" style="220" customWidth="1"/>
    <col min="5239" max="5239" width="12.25" style="220" customWidth="1"/>
    <col min="5240" max="5240" width="11.5" style="220" customWidth="1"/>
    <col min="5241" max="5241" width="18.625" style="220" customWidth="1"/>
    <col min="5242" max="5242" width="17" style="220" customWidth="1"/>
    <col min="5243" max="5243" width="14.75" style="220" customWidth="1"/>
    <col min="5244" max="5247" width="9" style="220"/>
    <col min="5248" max="5248" width="13.75" style="220" bestFit="1" customWidth="1"/>
    <col min="5249" max="5490" width="9" style="220"/>
    <col min="5491" max="5491" width="6.25" style="220" customWidth="1"/>
    <col min="5492" max="5492" width="25.875" style="220" customWidth="1"/>
    <col min="5493" max="5493" width="8.875" style="220" customWidth="1"/>
    <col min="5494" max="5494" width="12.75" style="220" customWidth="1"/>
    <col min="5495" max="5495" width="12.25" style="220" customWidth="1"/>
    <col min="5496" max="5496" width="11.5" style="220" customWidth="1"/>
    <col min="5497" max="5497" width="18.625" style="220" customWidth="1"/>
    <col min="5498" max="5498" width="17" style="220" customWidth="1"/>
    <col min="5499" max="5499" width="14.75" style="220" customWidth="1"/>
    <col min="5500" max="5503" width="9" style="220"/>
    <col min="5504" max="5504" width="13.75" style="220" bestFit="1" customWidth="1"/>
    <col min="5505" max="5746" width="9" style="220"/>
    <col min="5747" max="5747" width="6.25" style="220" customWidth="1"/>
    <col min="5748" max="5748" width="25.875" style="220" customWidth="1"/>
    <col min="5749" max="5749" width="8.875" style="220" customWidth="1"/>
    <col min="5750" max="5750" width="12.75" style="220" customWidth="1"/>
    <col min="5751" max="5751" width="12.25" style="220" customWidth="1"/>
    <col min="5752" max="5752" width="11.5" style="220" customWidth="1"/>
    <col min="5753" max="5753" width="18.625" style="220" customWidth="1"/>
    <col min="5754" max="5754" width="17" style="220" customWidth="1"/>
    <col min="5755" max="5755" width="14.75" style="220" customWidth="1"/>
    <col min="5756" max="5759" width="9" style="220"/>
    <col min="5760" max="5760" width="13.75" style="220" bestFit="1" customWidth="1"/>
    <col min="5761" max="6002" width="9" style="220"/>
    <col min="6003" max="6003" width="6.25" style="220" customWidth="1"/>
    <col min="6004" max="6004" width="25.875" style="220" customWidth="1"/>
    <col min="6005" max="6005" width="8.875" style="220" customWidth="1"/>
    <col min="6006" max="6006" width="12.75" style="220" customWidth="1"/>
    <col min="6007" max="6007" width="12.25" style="220" customWidth="1"/>
    <col min="6008" max="6008" width="11.5" style="220" customWidth="1"/>
    <col min="6009" max="6009" width="18.625" style="220" customWidth="1"/>
    <col min="6010" max="6010" width="17" style="220" customWidth="1"/>
    <col min="6011" max="6011" width="14.75" style="220" customWidth="1"/>
    <col min="6012" max="6015" width="9" style="220"/>
    <col min="6016" max="6016" width="13.75" style="220" bestFit="1" customWidth="1"/>
    <col min="6017" max="6258" width="9" style="220"/>
    <col min="6259" max="6259" width="6.25" style="220" customWidth="1"/>
    <col min="6260" max="6260" width="25.875" style="220" customWidth="1"/>
    <col min="6261" max="6261" width="8.875" style="220" customWidth="1"/>
    <col min="6262" max="6262" width="12.75" style="220" customWidth="1"/>
    <col min="6263" max="6263" width="12.25" style="220" customWidth="1"/>
    <col min="6264" max="6264" width="11.5" style="220" customWidth="1"/>
    <col min="6265" max="6265" width="18.625" style="220" customWidth="1"/>
    <col min="6266" max="6266" width="17" style="220" customWidth="1"/>
    <col min="6267" max="6267" width="14.75" style="220" customWidth="1"/>
    <col min="6268" max="6271" width="9" style="220"/>
    <col min="6272" max="6272" width="13.75" style="220" bestFit="1" customWidth="1"/>
    <col min="6273" max="6514" width="9" style="220"/>
    <col min="6515" max="6515" width="6.25" style="220" customWidth="1"/>
    <col min="6516" max="6516" width="25.875" style="220" customWidth="1"/>
    <col min="6517" max="6517" width="8.875" style="220" customWidth="1"/>
    <col min="6518" max="6518" width="12.75" style="220" customWidth="1"/>
    <col min="6519" max="6519" width="12.25" style="220" customWidth="1"/>
    <col min="6520" max="6520" width="11.5" style="220" customWidth="1"/>
    <col min="6521" max="6521" width="18.625" style="220" customWidth="1"/>
    <col min="6522" max="6522" width="17" style="220" customWidth="1"/>
    <col min="6523" max="6523" width="14.75" style="220" customWidth="1"/>
    <col min="6524" max="6527" width="9" style="220"/>
    <col min="6528" max="6528" width="13.75" style="220" bestFit="1" customWidth="1"/>
    <col min="6529" max="6770" width="9" style="220"/>
    <col min="6771" max="6771" width="6.25" style="220" customWidth="1"/>
    <col min="6772" max="6772" width="25.875" style="220" customWidth="1"/>
    <col min="6773" max="6773" width="8.875" style="220" customWidth="1"/>
    <col min="6774" max="6774" width="12.75" style="220" customWidth="1"/>
    <col min="6775" max="6775" width="12.25" style="220" customWidth="1"/>
    <col min="6776" max="6776" width="11.5" style="220" customWidth="1"/>
    <col min="6777" max="6777" width="18.625" style="220" customWidth="1"/>
    <col min="6778" max="6778" width="17" style="220" customWidth="1"/>
    <col min="6779" max="6779" width="14.75" style="220" customWidth="1"/>
    <col min="6780" max="6783" width="9" style="220"/>
    <col min="6784" max="6784" width="13.75" style="220" bestFit="1" customWidth="1"/>
    <col min="6785" max="7026" width="9" style="220"/>
    <col min="7027" max="7027" width="6.25" style="220" customWidth="1"/>
    <col min="7028" max="7028" width="25.875" style="220" customWidth="1"/>
    <col min="7029" max="7029" width="8.875" style="220" customWidth="1"/>
    <col min="7030" max="7030" width="12.75" style="220" customWidth="1"/>
    <col min="7031" max="7031" width="12.25" style="220" customWidth="1"/>
    <col min="7032" max="7032" width="11.5" style="220" customWidth="1"/>
    <col min="7033" max="7033" width="18.625" style="220" customWidth="1"/>
    <col min="7034" max="7034" width="17" style="220" customWidth="1"/>
    <col min="7035" max="7035" width="14.75" style="220" customWidth="1"/>
    <col min="7036" max="7039" width="9" style="220"/>
    <col min="7040" max="7040" width="13.75" style="220" bestFit="1" customWidth="1"/>
    <col min="7041" max="7282" width="9" style="220"/>
    <col min="7283" max="7283" width="6.25" style="220" customWidth="1"/>
    <col min="7284" max="7284" width="25.875" style="220" customWidth="1"/>
    <col min="7285" max="7285" width="8.875" style="220" customWidth="1"/>
    <col min="7286" max="7286" width="12.75" style="220" customWidth="1"/>
    <col min="7287" max="7287" width="12.25" style="220" customWidth="1"/>
    <col min="7288" max="7288" width="11.5" style="220" customWidth="1"/>
    <col min="7289" max="7289" width="18.625" style="220" customWidth="1"/>
    <col min="7290" max="7290" width="17" style="220" customWidth="1"/>
    <col min="7291" max="7291" width="14.75" style="220" customWidth="1"/>
    <col min="7292" max="7295" width="9" style="220"/>
    <col min="7296" max="7296" width="13.75" style="220" bestFit="1" customWidth="1"/>
    <col min="7297" max="7538" width="9" style="220"/>
    <col min="7539" max="7539" width="6.25" style="220" customWidth="1"/>
    <col min="7540" max="7540" width="25.875" style="220" customWidth="1"/>
    <col min="7541" max="7541" width="8.875" style="220" customWidth="1"/>
    <col min="7542" max="7542" width="12.75" style="220" customWidth="1"/>
    <col min="7543" max="7543" width="12.25" style="220" customWidth="1"/>
    <col min="7544" max="7544" width="11.5" style="220" customWidth="1"/>
    <col min="7545" max="7545" width="18.625" style="220" customWidth="1"/>
    <col min="7546" max="7546" width="17" style="220" customWidth="1"/>
    <col min="7547" max="7547" width="14.75" style="220" customWidth="1"/>
    <col min="7548" max="7551" width="9" style="220"/>
    <col min="7552" max="7552" width="13.75" style="220" bestFit="1" customWidth="1"/>
    <col min="7553" max="7794" width="9" style="220"/>
    <col min="7795" max="7795" width="6.25" style="220" customWidth="1"/>
    <col min="7796" max="7796" width="25.875" style="220" customWidth="1"/>
    <col min="7797" max="7797" width="8.875" style="220" customWidth="1"/>
    <col min="7798" max="7798" width="12.75" style="220" customWidth="1"/>
    <col min="7799" max="7799" width="12.25" style="220" customWidth="1"/>
    <col min="7800" max="7800" width="11.5" style="220" customWidth="1"/>
    <col min="7801" max="7801" width="18.625" style="220" customWidth="1"/>
    <col min="7802" max="7802" width="17" style="220" customWidth="1"/>
    <col min="7803" max="7803" width="14.75" style="220" customWidth="1"/>
    <col min="7804" max="7807" width="9" style="220"/>
    <col min="7808" max="7808" width="13.75" style="220" bestFit="1" customWidth="1"/>
    <col min="7809" max="8050" width="9" style="220"/>
    <col min="8051" max="8051" width="6.25" style="220" customWidth="1"/>
    <col min="8052" max="8052" width="25.875" style="220" customWidth="1"/>
    <col min="8053" max="8053" width="8.875" style="220" customWidth="1"/>
    <col min="8054" max="8054" width="12.75" style="220" customWidth="1"/>
    <col min="8055" max="8055" width="12.25" style="220" customWidth="1"/>
    <col min="8056" max="8056" width="11.5" style="220" customWidth="1"/>
    <col min="8057" max="8057" width="18.625" style="220" customWidth="1"/>
    <col min="8058" max="8058" width="17" style="220" customWidth="1"/>
    <col min="8059" max="8059" width="14.75" style="220" customWidth="1"/>
    <col min="8060" max="8063" width="9" style="220"/>
    <col min="8064" max="8064" width="13.75" style="220" bestFit="1" customWidth="1"/>
    <col min="8065" max="8306" width="9" style="220"/>
    <col min="8307" max="8307" width="6.25" style="220" customWidth="1"/>
    <col min="8308" max="8308" width="25.875" style="220" customWidth="1"/>
    <col min="8309" max="8309" width="8.875" style="220" customWidth="1"/>
    <col min="8310" max="8310" width="12.75" style="220" customWidth="1"/>
    <col min="8311" max="8311" width="12.25" style="220" customWidth="1"/>
    <col min="8312" max="8312" width="11.5" style="220" customWidth="1"/>
    <col min="8313" max="8313" width="18.625" style="220" customWidth="1"/>
    <col min="8314" max="8314" width="17" style="220" customWidth="1"/>
    <col min="8315" max="8315" width="14.75" style="220" customWidth="1"/>
    <col min="8316" max="8319" width="9" style="220"/>
    <col min="8320" max="8320" width="13.75" style="220" bestFit="1" customWidth="1"/>
    <col min="8321" max="8562" width="9" style="220"/>
    <col min="8563" max="8563" width="6.25" style="220" customWidth="1"/>
    <col min="8564" max="8564" width="25.875" style="220" customWidth="1"/>
    <col min="8565" max="8565" width="8.875" style="220" customWidth="1"/>
    <col min="8566" max="8566" width="12.75" style="220" customWidth="1"/>
    <col min="8567" max="8567" width="12.25" style="220" customWidth="1"/>
    <col min="8568" max="8568" width="11.5" style="220" customWidth="1"/>
    <col min="8569" max="8569" width="18.625" style="220" customWidth="1"/>
    <col min="8570" max="8570" width="17" style="220" customWidth="1"/>
    <col min="8571" max="8571" width="14.75" style="220" customWidth="1"/>
    <col min="8572" max="8575" width="9" style="220"/>
    <col min="8576" max="8576" width="13.75" style="220" bestFit="1" customWidth="1"/>
    <col min="8577" max="8818" width="9" style="220"/>
    <col min="8819" max="8819" width="6.25" style="220" customWidth="1"/>
    <col min="8820" max="8820" width="25.875" style="220" customWidth="1"/>
    <col min="8821" max="8821" width="8.875" style="220" customWidth="1"/>
    <col min="8822" max="8822" width="12.75" style="220" customWidth="1"/>
    <col min="8823" max="8823" width="12.25" style="220" customWidth="1"/>
    <col min="8824" max="8824" width="11.5" style="220" customWidth="1"/>
    <col min="8825" max="8825" width="18.625" style="220" customWidth="1"/>
    <col min="8826" max="8826" width="17" style="220" customWidth="1"/>
    <col min="8827" max="8827" width="14.75" style="220" customWidth="1"/>
    <col min="8828" max="8831" width="9" style="220"/>
    <col min="8832" max="8832" width="13.75" style="220" bestFit="1" customWidth="1"/>
    <col min="8833" max="9074" width="9" style="220"/>
    <col min="9075" max="9075" width="6.25" style="220" customWidth="1"/>
    <col min="9076" max="9076" width="25.875" style="220" customWidth="1"/>
    <col min="9077" max="9077" width="8.875" style="220" customWidth="1"/>
    <col min="9078" max="9078" width="12.75" style="220" customWidth="1"/>
    <col min="9079" max="9079" width="12.25" style="220" customWidth="1"/>
    <col min="9080" max="9080" width="11.5" style="220" customWidth="1"/>
    <col min="9081" max="9081" width="18.625" style="220" customWidth="1"/>
    <col min="9082" max="9082" width="17" style="220" customWidth="1"/>
    <col min="9083" max="9083" width="14.75" style="220" customWidth="1"/>
    <col min="9084" max="9087" width="9" style="220"/>
    <col min="9088" max="9088" width="13.75" style="220" bestFit="1" customWidth="1"/>
    <col min="9089" max="9330" width="9" style="220"/>
    <col min="9331" max="9331" width="6.25" style="220" customWidth="1"/>
    <col min="9332" max="9332" width="25.875" style="220" customWidth="1"/>
    <col min="9333" max="9333" width="8.875" style="220" customWidth="1"/>
    <col min="9334" max="9334" width="12.75" style="220" customWidth="1"/>
    <col min="9335" max="9335" width="12.25" style="220" customWidth="1"/>
    <col min="9336" max="9336" width="11.5" style="220" customWidth="1"/>
    <col min="9337" max="9337" width="18.625" style="220" customWidth="1"/>
    <col min="9338" max="9338" width="17" style="220" customWidth="1"/>
    <col min="9339" max="9339" width="14.75" style="220" customWidth="1"/>
    <col min="9340" max="9343" width="9" style="220"/>
    <col min="9344" max="9344" width="13.75" style="220" bestFit="1" customWidth="1"/>
    <col min="9345" max="9586" width="9" style="220"/>
    <col min="9587" max="9587" width="6.25" style="220" customWidth="1"/>
    <col min="9588" max="9588" width="25.875" style="220" customWidth="1"/>
    <col min="9589" max="9589" width="8.875" style="220" customWidth="1"/>
    <col min="9590" max="9590" width="12.75" style="220" customWidth="1"/>
    <col min="9591" max="9591" width="12.25" style="220" customWidth="1"/>
    <col min="9592" max="9592" width="11.5" style="220" customWidth="1"/>
    <col min="9593" max="9593" width="18.625" style="220" customWidth="1"/>
    <col min="9594" max="9594" width="17" style="220" customWidth="1"/>
    <col min="9595" max="9595" width="14.75" style="220" customWidth="1"/>
    <col min="9596" max="9599" width="9" style="220"/>
    <col min="9600" max="9600" width="13.75" style="220" bestFit="1" customWidth="1"/>
    <col min="9601" max="9842" width="9" style="220"/>
    <col min="9843" max="9843" width="6.25" style="220" customWidth="1"/>
    <col min="9844" max="9844" width="25.875" style="220" customWidth="1"/>
    <col min="9845" max="9845" width="8.875" style="220" customWidth="1"/>
    <col min="9846" max="9846" width="12.75" style="220" customWidth="1"/>
    <col min="9847" max="9847" width="12.25" style="220" customWidth="1"/>
    <col min="9848" max="9848" width="11.5" style="220" customWidth="1"/>
    <col min="9849" max="9849" width="18.625" style="220" customWidth="1"/>
    <col min="9850" max="9850" width="17" style="220" customWidth="1"/>
    <col min="9851" max="9851" width="14.75" style="220" customWidth="1"/>
    <col min="9852" max="9855" width="9" style="220"/>
    <col min="9856" max="9856" width="13.75" style="220" bestFit="1" customWidth="1"/>
    <col min="9857" max="10098" width="9" style="220"/>
    <col min="10099" max="10099" width="6.25" style="220" customWidth="1"/>
    <col min="10100" max="10100" width="25.875" style="220" customWidth="1"/>
    <col min="10101" max="10101" width="8.875" style="220" customWidth="1"/>
    <col min="10102" max="10102" width="12.75" style="220" customWidth="1"/>
    <col min="10103" max="10103" width="12.25" style="220" customWidth="1"/>
    <col min="10104" max="10104" width="11.5" style="220" customWidth="1"/>
    <col min="10105" max="10105" width="18.625" style="220" customWidth="1"/>
    <col min="10106" max="10106" width="17" style="220" customWidth="1"/>
    <col min="10107" max="10107" width="14.75" style="220" customWidth="1"/>
    <col min="10108" max="10111" width="9" style="220"/>
    <col min="10112" max="10112" width="13.75" style="220" bestFit="1" customWidth="1"/>
    <col min="10113" max="10354" width="9" style="220"/>
    <col min="10355" max="10355" width="6.25" style="220" customWidth="1"/>
    <col min="10356" max="10356" width="25.875" style="220" customWidth="1"/>
    <col min="10357" max="10357" width="8.875" style="220" customWidth="1"/>
    <col min="10358" max="10358" width="12.75" style="220" customWidth="1"/>
    <col min="10359" max="10359" width="12.25" style="220" customWidth="1"/>
    <col min="10360" max="10360" width="11.5" style="220" customWidth="1"/>
    <col min="10361" max="10361" width="18.625" style="220" customWidth="1"/>
    <col min="10362" max="10362" width="17" style="220" customWidth="1"/>
    <col min="10363" max="10363" width="14.75" style="220" customWidth="1"/>
    <col min="10364" max="10367" width="9" style="220"/>
    <col min="10368" max="10368" width="13.75" style="220" bestFit="1" customWidth="1"/>
    <col min="10369" max="10610" width="9" style="220"/>
    <col min="10611" max="10611" width="6.25" style="220" customWidth="1"/>
    <col min="10612" max="10612" width="25.875" style="220" customWidth="1"/>
    <col min="10613" max="10613" width="8.875" style="220" customWidth="1"/>
    <col min="10614" max="10614" width="12.75" style="220" customWidth="1"/>
    <col min="10615" max="10615" width="12.25" style="220" customWidth="1"/>
    <col min="10616" max="10616" width="11.5" style="220" customWidth="1"/>
    <col min="10617" max="10617" width="18.625" style="220" customWidth="1"/>
    <col min="10618" max="10618" width="17" style="220" customWidth="1"/>
    <col min="10619" max="10619" width="14.75" style="220" customWidth="1"/>
    <col min="10620" max="10623" width="9" style="220"/>
    <col min="10624" max="10624" width="13.75" style="220" bestFit="1" customWidth="1"/>
    <col min="10625" max="10866" width="9" style="220"/>
    <col min="10867" max="10867" width="6.25" style="220" customWidth="1"/>
    <col min="10868" max="10868" width="25.875" style="220" customWidth="1"/>
    <col min="10869" max="10869" width="8.875" style="220" customWidth="1"/>
    <col min="10870" max="10870" width="12.75" style="220" customWidth="1"/>
    <col min="10871" max="10871" width="12.25" style="220" customWidth="1"/>
    <col min="10872" max="10872" width="11.5" style="220" customWidth="1"/>
    <col min="10873" max="10873" width="18.625" style="220" customWidth="1"/>
    <col min="10874" max="10874" width="17" style="220" customWidth="1"/>
    <col min="10875" max="10875" width="14.75" style="220" customWidth="1"/>
    <col min="10876" max="10879" width="9" style="220"/>
    <col min="10880" max="10880" width="13.75" style="220" bestFit="1" customWidth="1"/>
    <col min="10881" max="11122" width="9" style="220"/>
    <col min="11123" max="11123" width="6.25" style="220" customWidth="1"/>
    <col min="11124" max="11124" width="25.875" style="220" customWidth="1"/>
    <col min="11125" max="11125" width="8.875" style="220" customWidth="1"/>
    <col min="11126" max="11126" width="12.75" style="220" customWidth="1"/>
    <col min="11127" max="11127" width="12.25" style="220" customWidth="1"/>
    <col min="11128" max="11128" width="11.5" style="220" customWidth="1"/>
    <col min="11129" max="11129" width="18.625" style="220" customWidth="1"/>
    <col min="11130" max="11130" width="17" style="220" customWidth="1"/>
    <col min="11131" max="11131" width="14.75" style="220" customWidth="1"/>
    <col min="11132" max="11135" width="9" style="220"/>
    <col min="11136" max="11136" width="13.75" style="220" bestFit="1" customWidth="1"/>
    <col min="11137" max="11378" width="9" style="220"/>
    <col min="11379" max="11379" width="6.25" style="220" customWidth="1"/>
    <col min="11380" max="11380" width="25.875" style="220" customWidth="1"/>
    <col min="11381" max="11381" width="8.875" style="220" customWidth="1"/>
    <col min="11382" max="11382" width="12.75" style="220" customWidth="1"/>
    <col min="11383" max="11383" width="12.25" style="220" customWidth="1"/>
    <col min="11384" max="11384" width="11.5" style="220" customWidth="1"/>
    <col min="11385" max="11385" width="18.625" style="220" customWidth="1"/>
    <col min="11386" max="11386" width="17" style="220" customWidth="1"/>
    <col min="11387" max="11387" width="14.75" style="220" customWidth="1"/>
    <col min="11388" max="11391" width="9" style="220"/>
    <col min="11392" max="11392" width="13.75" style="220" bestFit="1" customWidth="1"/>
    <col min="11393" max="11634" width="9" style="220"/>
    <col min="11635" max="11635" width="6.25" style="220" customWidth="1"/>
    <col min="11636" max="11636" width="25.875" style="220" customWidth="1"/>
    <col min="11637" max="11637" width="8.875" style="220" customWidth="1"/>
    <col min="11638" max="11638" width="12.75" style="220" customWidth="1"/>
    <col min="11639" max="11639" width="12.25" style="220" customWidth="1"/>
    <col min="11640" max="11640" width="11.5" style="220" customWidth="1"/>
    <col min="11641" max="11641" width="18.625" style="220" customWidth="1"/>
    <col min="11642" max="11642" width="17" style="220" customWidth="1"/>
    <col min="11643" max="11643" width="14.75" style="220" customWidth="1"/>
    <col min="11644" max="11647" width="9" style="220"/>
    <col min="11648" max="11648" width="13.75" style="220" bestFit="1" customWidth="1"/>
    <col min="11649" max="11890" width="9" style="220"/>
    <col min="11891" max="11891" width="6.25" style="220" customWidth="1"/>
    <col min="11892" max="11892" width="25.875" style="220" customWidth="1"/>
    <col min="11893" max="11893" width="8.875" style="220" customWidth="1"/>
    <col min="11894" max="11894" width="12.75" style="220" customWidth="1"/>
    <col min="11895" max="11895" width="12.25" style="220" customWidth="1"/>
    <col min="11896" max="11896" width="11.5" style="220" customWidth="1"/>
    <col min="11897" max="11897" width="18.625" style="220" customWidth="1"/>
    <col min="11898" max="11898" width="17" style="220" customWidth="1"/>
    <col min="11899" max="11899" width="14.75" style="220" customWidth="1"/>
    <col min="11900" max="11903" width="9" style="220"/>
    <col min="11904" max="11904" width="13.75" style="220" bestFit="1" customWidth="1"/>
    <col min="11905" max="12146" width="9" style="220"/>
    <col min="12147" max="12147" width="6.25" style="220" customWidth="1"/>
    <col min="12148" max="12148" width="25.875" style="220" customWidth="1"/>
    <col min="12149" max="12149" width="8.875" style="220" customWidth="1"/>
    <col min="12150" max="12150" width="12.75" style="220" customWidth="1"/>
    <col min="12151" max="12151" width="12.25" style="220" customWidth="1"/>
    <col min="12152" max="12152" width="11.5" style="220" customWidth="1"/>
    <col min="12153" max="12153" width="18.625" style="220" customWidth="1"/>
    <col min="12154" max="12154" width="17" style="220" customWidth="1"/>
    <col min="12155" max="12155" width="14.75" style="220" customWidth="1"/>
    <col min="12156" max="12159" width="9" style="220"/>
    <col min="12160" max="12160" width="13.75" style="220" bestFit="1" customWidth="1"/>
    <col min="12161" max="12402" width="9" style="220"/>
    <col min="12403" max="12403" width="6.25" style="220" customWidth="1"/>
    <col min="12404" max="12404" width="25.875" style="220" customWidth="1"/>
    <col min="12405" max="12405" width="8.875" style="220" customWidth="1"/>
    <col min="12406" max="12406" width="12.75" style="220" customWidth="1"/>
    <col min="12407" max="12407" width="12.25" style="220" customWidth="1"/>
    <col min="12408" max="12408" width="11.5" style="220" customWidth="1"/>
    <col min="12409" max="12409" width="18.625" style="220" customWidth="1"/>
    <col min="12410" max="12410" width="17" style="220" customWidth="1"/>
    <col min="12411" max="12411" width="14.75" style="220" customWidth="1"/>
    <col min="12412" max="12415" width="9" style="220"/>
    <col min="12416" max="12416" width="13.75" style="220" bestFit="1" customWidth="1"/>
    <col min="12417" max="12658" width="9" style="220"/>
    <col min="12659" max="12659" width="6.25" style="220" customWidth="1"/>
    <col min="12660" max="12660" width="25.875" style="220" customWidth="1"/>
    <col min="12661" max="12661" width="8.875" style="220" customWidth="1"/>
    <col min="12662" max="12662" width="12.75" style="220" customWidth="1"/>
    <col min="12663" max="12663" width="12.25" style="220" customWidth="1"/>
    <col min="12664" max="12664" width="11.5" style="220" customWidth="1"/>
    <col min="12665" max="12665" width="18.625" style="220" customWidth="1"/>
    <col min="12666" max="12666" width="17" style="220" customWidth="1"/>
    <col min="12667" max="12667" width="14.75" style="220" customWidth="1"/>
    <col min="12668" max="12671" width="9" style="220"/>
    <col min="12672" max="12672" width="13.75" style="220" bestFit="1" customWidth="1"/>
    <col min="12673" max="12914" width="9" style="220"/>
    <col min="12915" max="12915" width="6.25" style="220" customWidth="1"/>
    <col min="12916" max="12916" width="25.875" style="220" customWidth="1"/>
    <col min="12917" max="12917" width="8.875" style="220" customWidth="1"/>
    <col min="12918" max="12918" width="12.75" style="220" customWidth="1"/>
    <col min="12919" max="12919" width="12.25" style="220" customWidth="1"/>
    <col min="12920" max="12920" width="11.5" style="220" customWidth="1"/>
    <col min="12921" max="12921" width="18.625" style="220" customWidth="1"/>
    <col min="12922" max="12922" width="17" style="220" customWidth="1"/>
    <col min="12923" max="12923" width="14.75" style="220" customWidth="1"/>
    <col min="12924" max="12927" width="9" style="220"/>
    <col min="12928" max="12928" width="13.75" style="220" bestFit="1" customWidth="1"/>
    <col min="12929" max="13170" width="9" style="220"/>
    <col min="13171" max="13171" width="6.25" style="220" customWidth="1"/>
    <col min="13172" max="13172" width="25.875" style="220" customWidth="1"/>
    <col min="13173" max="13173" width="8.875" style="220" customWidth="1"/>
    <col min="13174" max="13174" width="12.75" style="220" customWidth="1"/>
    <col min="13175" max="13175" width="12.25" style="220" customWidth="1"/>
    <col min="13176" max="13176" width="11.5" style="220" customWidth="1"/>
    <col min="13177" max="13177" width="18.625" style="220" customWidth="1"/>
    <col min="13178" max="13178" width="17" style="220" customWidth="1"/>
    <col min="13179" max="13179" width="14.75" style="220" customWidth="1"/>
    <col min="13180" max="13183" width="9" style="220"/>
    <col min="13184" max="13184" width="13.75" style="220" bestFit="1" customWidth="1"/>
    <col min="13185" max="13426" width="9" style="220"/>
    <col min="13427" max="13427" width="6.25" style="220" customWidth="1"/>
    <col min="13428" max="13428" width="25.875" style="220" customWidth="1"/>
    <col min="13429" max="13429" width="8.875" style="220" customWidth="1"/>
    <col min="13430" max="13430" width="12.75" style="220" customWidth="1"/>
    <col min="13431" max="13431" width="12.25" style="220" customWidth="1"/>
    <col min="13432" max="13432" width="11.5" style="220" customWidth="1"/>
    <col min="13433" max="13433" width="18.625" style="220" customWidth="1"/>
    <col min="13434" max="13434" width="17" style="220" customWidth="1"/>
    <col min="13435" max="13435" width="14.75" style="220" customWidth="1"/>
    <col min="13436" max="13439" width="9" style="220"/>
    <col min="13440" max="13440" width="13.75" style="220" bestFit="1" customWidth="1"/>
    <col min="13441" max="13682" width="9" style="220"/>
    <col min="13683" max="13683" width="6.25" style="220" customWidth="1"/>
    <col min="13684" max="13684" width="25.875" style="220" customWidth="1"/>
    <col min="13685" max="13685" width="8.875" style="220" customWidth="1"/>
    <col min="13686" max="13686" width="12.75" style="220" customWidth="1"/>
    <col min="13687" max="13687" width="12.25" style="220" customWidth="1"/>
    <col min="13688" max="13688" width="11.5" style="220" customWidth="1"/>
    <col min="13689" max="13689" width="18.625" style="220" customWidth="1"/>
    <col min="13690" max="13690" width="17" style="220" customWidth="1"/>
    <col min="13691" max="13691" width="14.75" style="220" customWidth="1"/>
    <col min="13692" max="13695" width="9" style="220"/>
    <col min="13696" max="13696" width="13.75" style="220" bestFit="1" customWidth="1"/>
    <col min="13697" max="13938" width="9" style="220"/>
    <col min="13939" max="13939" width="6.25" style="220" customWidth="1"/>
    <col min="13940" max="13940" width="25.875" style="220" customWidth="1"/>
    <col min="13941" max="13941" width="8.875" style="220" customWidth="1"/>
    <col min="13942" max="13942" width="12.75" style="220" customWidth="1"/>
    <col min="13943" max="13943" width="12.25" style="220" customWidth="1"/>
    <col min="13944" max="13944" width="11.5" style="220" customWidth="1"/>
    <col min="13945" max="13945" width="18.625" style="220" customWidth="1"/>
    <col min="13946" max="13946" width="17" style="220" customWidth="1"/>
    <col min="13947" max="13947" width="14.75" style="220" customWidth="1"/>
    <col min="13948" max="13951" width="9" style="220"/>
    <col min="13952" max="13952" width="13.75" style="220" bestFit="1" customWidth="1"/>
    <col min="13953" max="14194" width="9" style="220"/>
    <col min="14195" max="14195" width="6.25" style="220" customWidth="1"/>
    <col min="14196" max="14196" width="25.875" style="220" customWidth="1"/>
    <col min="14197" max="14197" width="8.875" style="220" customWidth="1"/>
    <col min="14198" max="14198" width="12.75" style="220" customWidth="1"/>
    <col min="14199" max="14199" width="12.25" style="220" customWidth="1"/>
    <col min="14200" max="14200" width="11.5" style="220" customWidth="1"/>
    <col min="14201" max="14201" width="18.625" style="220" customWidth="1"/>
    <col min="14202" max="14202" width="17" style="220" customWidth="1"/>
    <col min="14203" max="14203" width="14.75" style="220" customWidth="1"/>
    <col min="14204" max="14207" width="9" style="220"/>
    <col min="14208" max="14208" width="13.75" style="220" bestFit="1" customWidth="1"/>
    <col min="14209" max="14450" width="9" style="220"/>
    <col min="14451" max="14451" width="6.25" style="220" customWidth="1"/>
    <col min="14452" max="14452" width="25.875" style="220" customWidth="1"/>
    <col min="14453" max="14453" width="8.875" style="220" customWidth="1"/>
    <col min="14454" max="14454" width="12.75" style="220" customWidth="1"/>
    <col min="14455" max="14455" width="12.25" style="220" customWidth="1"/>
    <col min="14456" max="14456" width="11.5" style="220" customWidth="1"/>
    <col min="14457" max="14457" width="18.625" style="220" customWidth="1"/>
    <col min="14458" max="14458" width="17" style="220" customWidth="1"/>
    <col min="14459" max="14459" width="14.75" style="220" customWidth="1"/>
    <col min="14460" max="14463" width="9" style="220"/>
    <col min="14464" max="14464" width="13.75" style="220" bestFit="1" customWidth="1"/>
    <col min="14465" max="14706" width="9" style="220"/>
    <col min="14707" max="14707" width="6.25" style="220" customWidth="1"/>
    <col min="14708" max="14708" width="25.875" style="220" customWidth="1"/>
    <col min="14709" max="14709" width="8.875" style="220" customWidth="1"/>
    <col min="14710" max="14710" width="12.75" style="220" customWidth="1"/>
    <col min="14711" max="14711" width="12.25" style="220" customWidth="1"/>
    <col min="14712" max="14712" width="11.5" style="220" customWidth="1"/>
    <col min="14713" max="14713" width="18.625" style="220" customWidth="1"/>
    <col min="14714" max="14714" width="17" style="220" customWidth="1"/>
    <col min="14715" max="14715" width="14.75" style="220" customWidth="1"/>
    <col min="14716" max="14719" width="9" style="220"/>
    <col min="14720" max="14720" width="13.75" style="220" bestFit="1" customWidth="1"/>
    <col min="14721" max="14962" width="9" style="220"/>
    <col min="14963" max="14963" width="6.25" style="220" customWidth="1"/>
    <col min="14964" max="14964" width="25.875" style="220" customWidth="1"/>
    <col min="14965" max="14965" width="8.875" style="220" customWidth="1"/>
    <col min="14966" max="14966" width="12.75" style="220" customWidth="1"/>
    <col min="14967" max="14967" width="12.25" style="220" customWidth="1"/>
    <col min="14968" max="14968" width="11.5" style="220" customWidth="1"/>
    <col min="14969" max="14969" width="18.625" style="220" customWidth="1"/>
    <col min="14970" max="14970" width="17" style="220" customWidth="1"/>
    <col min="14971" max="14971" width="14.75" style="220" customWidth="1"/>
    <col min="14972" max="14975" width="9" style="220"/>
    <col min="14976" max="14976" width="13.75" style="220" bestFit="1" customWidth="1"/>
    <col min="14977" max="15218" width="9" style="220"/>
    <col min="15219" max="15219" width="6.25" style="220" customWidth="1"/>
    <col min="15220" max="15220" width="25.875" style="220" customWidth="1"/>
    <col min="15221" max="15221" width="8.875" style="220" customWidth="1"/>
    <col min="15222" max="15222" width="12.75" style="220" customWidth="1"/>
    <col min="15223" max="15223" width="12.25" style="220" customWidth="1"/>
    <col min="15224" max="15224" width="11.5" style="220" customWidth="1"/>
    <col min="15225" max="15225" width="18.625" style="220" customWidth="1"/>
    <col min="15226" max="15226" width="17" style="220" customWidth="1"/>
    <col min="15227" max="15227" width="14.75" style="220" customWidth="1"/>
    <col min="15228" max="15231" width="9" style="220"/>
    <col min="15232" max="15232" width="13.75" style="220" bestFit="1" customWidth="1"/>
    <col min="15233" max="15474" width="9" style="220"/>
    <col min="15475" max="15475" width="6.25" style="220" customWidth="1"/>
    <col min="15476" max="15476" width="25.875" style="220" customWidth="1"/>
    <col min="15477" max="15477" width="8.875" style="220" customWidth="1"/>
    <col min="15478" max="15478" width="12.75" style="220" customWidth="1"/>
    <col min="15479" max="15479" width="12.25" style="220" customWidth="1"/>
    <col min="15480" max="15480" width="11.5" style="220" customWidth="1"/>
    <col min="15481" max="15481" width="18.625" style="220" customWidth="1"/>
    <col min="15482" max="15482" width="17" style="220" customWidth="1"/>
    <col min="15483" max="15483" width="14.75" style="220" customWidth="1"/>
    <col min="15484" max="15487" width="9" style="220"/>
    <col min="15488" max="15488" width="13.75" style="220" bestFit="1" customWidth="1"/>
    <col min="15489" max="15730" width="9" style="220"/>
    <col min="15731" max="15731" width="6.25" style="220" customWidth="1"/>
    <col min="15732" max="15732" width="25.875" style="220" customWidth="1"/>
    <col min="15733" max="15733" width="8.875" style="220" customWidth="1"/>
    <col min="15734" max="15734" width="12.75" style="220" customWidth="1"/>
    <col min="15735" max="15735" width="12.25" style="220" customWidth="1"/>
    <col min="15736" max="15736" width="11.5" style="220" customWidth="1"/>
    <col min="15737" max="15737" width="18.625" style="220" customWidth="1"/>
    <col min="15738" max="15738" width="17" style="220" customWidth="1"/>
    <col min="15739" max="15739" width="14.75" style="220" customWidth="1"/>
    <col min="15740" max="15743" width="9" style="220"/>
    <col min="15744" max="15744" width="13.75" style="220" bestFit="1" customWidth="1"/>
    <col min="15745" max="16384" width="9" style="220"/>
  </cols>
  <sheetData>
    <row r="1" spans="1:5" ht="15" customHeight="1" x14ac:dyDescent="0.25">
      <c r="A1" s="191"/>
      <c r="B1" s="191"/>
      <c r="C1" s="191"/>
      <c r="E1" s="219" t="s">
        <v>156</v>
      </c>
    </row>
    <row r="2" spans="1:5" ht="35.25" customHeight="1" x14ac:dyDescent="0.25">
      <c r="A2" s="316" t="s">
        <v>379</v>
      </c>
      <c r="B2" s="316"/>
      <c r="C2" s="316"/>
      <c r="D2" s="316"/>
      <c r="E2" s="316"/>
    </row>
    <row r="3" spans="1:5" ht="30.75" customHeight="1" x14ac:dyDescent="0.25">
      <c r="A3" s="317" t="s">
        <v>378</v>
      </c>
      <c r="B3" s="317"/>
      <c r="C3" s="317"/>
      <c r="D3" s="317"/>
      <c r="E3" s="317"/>
    </row>
    <row r="4" spans="1:5" s="192" customFormat="1" ht="26.25" customHeight="1" x14ac:dyDescent="0.25">
      <c r="A4" s="318" t="s">
        <v>157</v>
      </c>
      <c r="B4" s="318" t="s">
        <v>158</v>
      </c>
      <c r="C4" s="320" t="s">
        <v>159</v>
      </c>
      <c r="D4" s="318" t="s">
        <v>376</v>
      </c>
      <c r="E4" s="321" t="s">
        <v>160</v>
      </c>
    </row>
    <row r="5" spans="1:5" s="192" customFormat="1" ht="39" customHeight="1" x14ac:dyDescent="0.25">
      <c r="A5" s="319"/>
      <c r="B5" s="319"/>
      <c r="C5" s="320"/>
      <c r="D5" s="319"/>
      <c r="E5" s="321"/>
    </row>
    <row r="6" spans="1:5" s="243" customFormat="1" ht="20.25" customHeight="1" x14ac:dyDescent="0.25">
      <c r="A6" s="196" t="s">
        <v>145</v>
      </c>
      <c r="B6" s="196" t="s">
        <v>146</v>
      </c>
      <c r="C6" s="196">
        <v>1</v>
      </c>
      <c r="D6" s="196">
        <v>2</v>
      </c>
      <c r="E6" s="201">
        <v>3</v>
      </c>
    </row>
    <row r="7" spans="1:5" s="222" customFormat="1" ht="27.75" customHeight="1" x14ac:dyDescent="0.25">
      <c r="A7" s="196">
        <v>1</v>
      </c>
      <c r="B7" s="195" t="s">
        <v>161</v>
      </c>
      <c r="C7" s="196" t="s">
        <v>162</v>
      </c>
      <c r="D7" s="221">
        <v>28322.6</v>
      </c>
      <c r="E7" s="197"/>
    </row>
    <row r="8" spans="1:5" s="222" customFormat="1" ht="40.5" customHeight="1" x14ac:dyDescent="0.25">
      <c r="A8" s="223" t="s">
        <v>164</v>
      </c>
      <c r="B8" s="198" t="s">
        <v>165</v>
      </c>
      <c r="C8" s="199" t="s">
        <v>166</v>
      </c>
      <c r="D8" s="204" t="s">
        <v>167</v>
      </c>
      <c r="E8" s="197"/>
    </row>
    <row r="9" spans="1:5" s="226" customFormat="1" ht="27.75" customHeight="1" x14ac:dyDescent="0.25">
      <c r="A9" s="193">
        <v>2</v>
      </c>
      <c r="B9" s="200" t="s">
        <v>168</v>
      </c>
      <c r="C9" s="193" t="s">
        <v>169</v>
      </c>
      <c r="D9" s="224">
        <v>1.78</v>
      </c>
      <c r="E9" s="225"/>
    </row>
    <row r="10" spans="1:5" s="226" customFormat="1" ht="27.75" customHeight="1" x14ac:dyDescent="0.25">
      <c r="A10" s="193">
        <v>3</v>
      </c>
      <c r="B10" s="200" t="s">
        <v>170</v>
      </c>
      <c r="C10" s="193" t="s">
        <v>171</v>
      </c>
      <c r="D10" s="227">
        <v>80.5</v>
      </c>
      <c r="E10" s="228"/>
    </row>
    <row r="11" spans="1:5" s="226" customFormat="1" ht="42.75" customHeight="1" x14ac:dyDescent="0.25">
      <c r="A11" s="193">
        <v>4</v>
      </c>
      <c r="B11" s="200" t="s">
        <v>172</v>
      </c>
      <c r="C11" s="193" t="s">
        <v>173</v>
      </c>
      <c r="D11" s="193">
        <v>2</v>
      </c>
      <c r="E11" s="201"/>
    </row>
    <row r="12" spans="1:5" s="226" customFormat="1" ht="57.75" customHeight="1" x14ac:dyDescent="0.25">
      <c r="A12" s="193">
        <v>5</v>
      </c>
      <c r="B12" s="200" t="s">
        <v>174</v>
      </c>
      <c r="C12" s="193" t="s">
        <v>175</v>
      </c>
      <c r="D12" s="193">
        <v>4</v>
      </c>
      <c r="E12" s="201" t="s">
        <v>176</v>
      </c>
    </row>
    <row r="13" spans="1:5" s="229" customFormat="1" ht="45" customHeight="1" x14ac:dyDescent="0.25">
      <c r="A13" s="193">
        <v>6</v>
      </c>
      <c r="B13" s="200" t="s">
        <v>177</v>
      </c>
      <c r="C13" s="193" t="s">
        <v>178</v>
      </c>
      <c r="D13" s="193">
        <v>14.5</v>
      </c>
      <c r="E13" s="201"/>
    </row>
    <row r="14" spans="1:5" s="229" customFormat="1" ht="45" customHeight="1" x14ac:dyDescent="0.25">
      <c r="A14" s="193">
        <v>7</v>
      </c>
      <c r="B14" s="200" t="s">
        <v>179</v>
      </c>
      <c r="C14" s="193" t="s">
        <v>180</v>
      </c>
      <c r="D14" s="193">
        <v>3</v>
      </c>
      <c r="E14" s="201"/>
    </row>
    <row r="15" spans="1:5" s="229" customFormat="1" ht="27.75" customHeight="1" x14ac:dyDescent="0.25">
      <c r="A15" s="196">
        <v>8</v>
      </c>
      <c r="B15" s="195" t="s">
        <v>181</v>
      </c>
      <c r="C15" s="196" t="s">
        <v>182</v>
      </c>
      <c r="D15" s="230">
        <v>139000</v>
      </c>
      <c r="E15" s="202"/>
    </row>
    <row r="16" spans="1:5" s="222" customFormat="1" ht="33.75" customHeight="1" x14ac:dyDescent="0.25">
      <c r="A16" s="199"/>
      <c r="B16" s="198" t="s">
        <v>183</v>
      </c>
      <c r="C16" s="199" t="s">
        <v>182</v>
      </c>
      <c r="D16" s="204"/>
      <c r="E16" s="203"/>
    </row>
    <row r="17" spans="1:5" s="231" customFormat="1" ht="33.75" customHeight="1" x14ac:dyDescent="0.25">
      <c r="A17" s="223" t="s">
        <v>164</v>
      </c>
      <c r="B17" s="198" t="s">
        <v>184</v>
      </c>
      <c r="C17" s="199" t="s">
        <v>182</v>
      </c>
      <c r="D17" s="204">
        <v>28940</v>
      </c>
      <c r="E17" s="203"/>
    </row>
    <row r="18" spans="1:5" s="231" customFormat="1" ht="33.75" customHeight="1" x14ac:dyDescent="0.25">
      <c r="A18" s="223" t="s">
        <v>164</v>
      </c>
      <c r="B18" s="198" t="s">
        <v>185</v>
      </c>
      <c r="C18" s="199" t="s">
        <v>182</v>
      </c>
      <c r="D18" s="204">
        <v>150</v>
      </c>
      <c r="E18" s="203"/>
    </row>
    <row r="19" spans="1:5" s="222" customFormat="1" ht="33.75" customHeight="1" x14ac:dyDescent="0.25">
      <c r="A19" s="223" t="s">
        <v>164</v>
      </c>
      <c r="B19" s="198" t="s">
        <v>186</v>
      </c>
      <c r="C19" s="199" t="s">
        <v>182</v>
      </c>
      <c r="D19" s="204">
        <v>23500</v>
      </c>
      <c r="E19" s="203"/>
    </row>
    <row r="20" spans="1:5" s="222" customFormat="1" ht="33.75" customHeight="1" x14ac:dyDescent="0.25">
      <c r="A20" s="223" t="s">
        <v>164</v>
      </c>
      <c r="B20" s="198" t="s">
        <v>187</v>
      </c>
      <c r="C20" s="199" t="s">
        <v>182</v>
      </c>
      <c r="D20" s="204">
        <v>86410</v>
      </c>
      <c r="E20" s="203"/>
    </row>
    <row r="21" spans="1:5" s="192" customFormat="1" ht="33.75" customHeight="1" x14ac:dyDescent="0.25">
      <c r="A21" s="232">
        <v>9</v>
      </c>
      <c r="B21" s="195" t="s">
        <v>188</v>
      </c>
      <c r="C21" s="196"/>
      <c r="D21" s="230">
        <f>D23+D26+D27</f>
        <v>472719</v>
      </c>
      <c r="E21" s="205"/>
    </row>
    <row r="22" spans="1:5" s="231" customFormat="1" ht="33.75" customHeight="1" x14ac:dyDescent="0.25">
      <c r="A22" s="223"/>
      <c r="B22" s="198" t="s">
        <v>183</v>
      </c>
      <c r="C22" s="199"/>
      <c r="D22" s="204"/>
      <c r="E22" s="194"/>
    </row>
    <row r="23" spans="1:5" s="231" customFormat="1" ht="33.75" customHeight="1" x14ac:dyDescent="0.25">
      <c r="A23" s="223" t="s">
        <v>164</v>
      </c>
      <c r="B23" s="198" t="s">
        <v>189</v>
      </c>
      <c r="C23" s="199" t="s">
        <v>182</v>
      </c>
      <c r="D23" s="204">
        <v>38564</v>
      </c>
      <c r="E23" s="206"/>
    </row>
    <row r="24" spans="1:5" s="231" customFormat="1" ht="33.75" customHeight="1" x14ac:dyDescent="0.25">
      <c r="A24" s="199" t="s">
        <v>190</v>
      </c>
      <c r="B24" s="198" t="s">
        <v>191</v>
      </c>
      <c r="C24" s="199" t="s">
        <v>182</v>
      </c>
      <c r="D24" s="204">
        <v>19934</v>
      </c>
      <c r="E24" s="206"/>
    </row>
    <row r="25" spans="1:5" s="231" customFormat="1" ht="33.75" customHeight="1" x14ac:dyDescent="0.25">
      <c r="A25" s="199" t="s">
        <v>190</v>
      </c>
      <c r="B25" s="198" t="s">
        <v>192</v>
      </c>
      <c r="C25" s="199" t="s">
        <v>182</v>
      </c>
      <c r="D25" s="204">
        <v>18630</v>
      </c>
      <c r="E25" s="206"/>
    </row>
    <row r="26" spans="1:5" s="231" customFormat="1" ht="33.75" customHeight="1" x14ac:dyDescent="0.25">
      <c r="A26" s="223" t="s">
        <v>164</v>
      </c>
      <c r="B26" s="198" t="s">
        <v>193</v>
      </c>
      <c r="C26" s="199" t="s">
        <v>182</v>
      </c>
      <c r="D26" s="204">
        <v>424700</v>
      </c>
      <c r="E26" s="207"/>
    </row>
    <row r="27" spans="1:5" s="231" customFormat="1" ht="33.75" customHeight="1" x14ac:dyDescent="0.25">
      <c r="A27" s="223" t="s">
        <v>164</v>
      </c>
      <c r="B27" s="198" t="s">
        <v>194</v>
      </c>
      <c r="C27" s="199" t="s">
        <v>182</v>
      </c>
      <c r="D27" s="204">
        <v>9455</v>
      </c>
      <c r="E27" s="206"/>
    </row>
    <row r="28" spans="1:5" s="216" customFormat="1" ht="33" customHeight="1" x14ac:dyDescent="0.25">
      <c r="A28" s="196">
        <v>10</v>
      </c>
      <c r="B28" s="195" t="s">
        <v>195</v>
      </c>
      <c r="C28" s="196" t="s">
        <v>196</v>
      </c>
      <c r="D28" s="230">
        <v>51858</v>
      </c>
      <c r="E28" s="205"/>
    </row>
    <row r="29" spans="1:5" s="216" customFormat="1" ht="33" customHeight="1" x14ac:dyDescent="0.25">
      <c r="A29" s="232" t="s">
        <v>164</v>
      </c>
      <c r="B29" s="195" t="s">
        <v>197</v>
      </c>
      <c r="C29" s="196" t="s">
        <v>171</v>
      </c>
      <c r="D29" s="196"/>
      <c r="E29" s="205"/>
    </row>
    <row r="30" spans="1:5" s="233" customFormat="1" ht="45" customHeight="1" x14ac:dyDescent="0.25">
      <c r="A30" s="311">
        <v>11</v>
      </c>
      <c r="B30" s="195" t="s">
        <v>198</v>
      </c>
      <c r="C30" s="196" t="s">
        <v>171</v>
      </c>
      <c r="D30" s="196" t="s">
        <v>199</v>
      </c>
      <c r="E30" s="201"/>
    </row>
    <row r="31" spans="1:5" s="233" customFormat="1" ht="45" customHeight="1" x14ac:dyDescent="0.25">
      <c r="A31" s="312"/>
      <c r="B31" s="195" t="s">
        <v>200</v>
      </c>
      <c r="C31" s="196" t="s">
        <v>171</v>
      </c>
      <c r="D31" s="196">
        <v>9.68</v>
      </c>
      <c r="E31" s="314" t="s">
        <v>201</v>
      </c>
    </row>
    <row r="32" spans="1:5" s="233" customFormat="1" ht="45" customHeight="1" x14ac:dyDescent="0.25">
      <c r="A32" s="312"/>
      <c r="B32" s="195" t="s">
        <v>202</v>
      </c>
      <c r="C32" s="196" t="s">
        <v>171</v>
      </c>
      <c r="D32" s="196">
        <v>13.5</v>
      </c>
      <c r="E32" s="315"/>
    </row>
    <row r="33" spans="1:5" s="233" customFormat="1" ht="45" customHeight="1" x14ac:dyDescent="0.25">
      <c r="A33" s="312"/>
      <c r="B33" s="195" t="s">
        <v>203</v>
      </c>
      <c r="C33" s="196" t="s">
        <v>171</v>
      </c>
      <c r="D33" s="234">
        <v>100</v>
      </c>
      <c r="E33" s="201"/>
    </row>
    <row r="34" spans="1:5" s="233" customFormat="1" ht="45" customHeight="1" x14ac:dyDescent="0.25">
      <c r="A34" s="312"/>
      <c r="B34" s="195" t="s">
        <v>204</v>
      </c>
      <c r="C34" s="196" t="s">
        <v>175</v>
      </c>
      <c r="D34" s="200" t="s">
        <v>205</v>
      </c>
      <c r="E34" s="208"/>
    </row>
    <row r="35" spans="1:5" s="233" customFormat="1" ht="45" customHeight="1" x14ac:dyDescent="0.25">
      <c r="A35" s="313"/>
      <c r="B35" s="195" t="s">
        <v>206</v>
      </c>
      <c r="C35" s="196" t="s">
        <v>171</v>
      </c>
      <c r="D35" s="234">
        <v>100</v>
      </c>
      <c r="E35" s="201"/>
    </row>
    <row r="36" spans="1:5" s="226" customFormat="1" ht="33" customHeight="1" x14ac:dyDescent="0.25">
      <c r="A36" s="193">
        <v>12</v>
      </c>
      <c r="B36" s="200" t="s">
        <v>207</v>
      </c>
      <c r="C36" s="193"/>
      <c r="D36" s="193"/>
      <c r="E36" s="201"/>
    </row>
    <row r="37" spans="1:5" s="226" customFormat="1" ht="33" customHeight="1" x14ac:dyDescent="0.25">
      <c r="A37" s="209" t="s">
        <v>164</v>
      </c>
      <c r="B37" s="200" t="s">
        <v>208</v>
      </c>
      <c r="C37" s="193" t="s">
        <v>171</v>
      </c>
      <c r="D37" s="193">
        <v>98.5</v>
      </c>
      <c r="E37" s="201"/>
    </row>
    <row r="38" spans="1:5" s="226" customFormat="1" ht="33" customHeight="1" x14ac:dyDescent="0.25">
      <c r="A38" s="209" t="s">
        <v>164</v>
      </c>
      <c r="B38" s="200" t="s">
        <v>209</v>
      </c>
      <c r="C38" s="193" t="s">
        <v>171</v>
      </c>
      <c r="D38" s="193">
        <v>97</v>
      </c>
      <c r="E38" s="201"/>
    </row>
    <row r="39" spans="1:5" s="210" customFormat="1" ht="48" customHeight="1" x14ac:dyDescent="0.25">
      <c r="A39" s="193">
        <v>13</v>
      </c>
      <c r="B39" s="200" t="s">
        <v>210</v>
      </c>
      <c r="C39" s="193" t="s">
        <v>211</v>
      </c>
      <c r="D39" s="193">
        <v>20</v>
      </c>
      <c r="E39" s="201"/>
    </row>
    <row r="40" spans="1:5" s="226" customFormat="1" ht="33" customHeight="1" x14ac:dyDescent="0.25">
      <c r="A40" s="193">
        <v>14</v>
      </c>
      <c r="B40" s="200" t="s">
        <v>212</v>
      </c>
      <c r="C40" s="193"/>
      <c r="D40" s="193"/>
      <c r="E40" s="201"/>
    </row>
    <row r="41" spans="1:5" s="226" customFormat="1" ht="27.75" customHeight="1" x14ac:dyDescent="0.25">
      <c r="A41" s="209" t="s">
        <v>164</v>
      </c>
      <c r="B41" s="200" t="s">
        <v>213</v>
      </c>
      <c r="C41" s="193" t="s">
        <v>171</v>
      </c>
      <c r="D41" s="193">
        <v>100</v>
      </c>
      <c r="E41" s="201"/>
    </row>
    <row r="42" spans="1:5" s="226" customFormat="1" ht="27.75" customHeight="1" x14ac:dyDescent="0.25">
      <c r="A42" s="209" t="s">
        <v>164</v>
      </c>
      <c r="B42" s="200" t="s">
        <v>214</v>
      </c>
      <c r="C42" s="193" t="s">
        <v>171</v>
      </c>
      <c r="D42" s="193">
        <v>100</v>
      </c>
      <c r="E42" s="201"/>
    </row>
    <row r="43" spans="1:5" s="226" customFormat="1" ht="27.75" customHeight="1" x14ac:dyDescent="0.25">
      <c r="A43" s="209" t="s">
        <v>164</v>
      </c>
      <c r="B43" s="200" t="s">
        <v>215</v>
      </c>
      <c r="C43" s="193" t="s">
        <v>171</v>
      </c>
      <c r="D43" s="193">
        <v>100</v>
      </c>
      <c r="E43" s="201"/>
    </row>
    <row r="44" spans="1:5" s="226" customFormat="1" ht="27.75" customHeight="1" x14ac:dyDescent="0.25">
      <c r="A44" s="209" t="s">
        <v>164</v>
      </c>
      <c r="B44" s="200" t="s">
        <v>216</v>
      </c>
      <c r="C44" s="193" t="s">
        <v>171</v>
      </c>
      <c r="D44" s="193">
        <v>100</v>
      </c>
      <c r="E44" s="201"/>
    </row>
    <row r="45" spans="1:5" s="226" customFormat="1" ht="27.75" customHeight="1" x14ac:dyDescent="0.25">
      <c r="A45" s="209" t="s">
        <v>164</v>
      </c>
      <c r="B45" s="200" t="s">
        <v>217</v>
      </c>
      <c r="C45" s="193" t="s">
        <v>171</v>
      </c>
      <c r="D45" s="211">
        <v>80</v>
      </c>
      <c r="E45" s="201"/>
    </row>
    <row r="46" spans="1:5" s="210" customFormat="1" ht="27.75" customHeight="1" x14ac:dyDescent="0.25">
      <c r="A46" s="193">
        <v>15</v>
      </c>
      <c r="B46" s="200" t="s">
        <v>218</v>
      </c>
      <c r="C46" s="193" t="s">
        <v>171</v>
      </c>
      <c r="D46" s="193">
        <v>100</v>
      </c>
      <c r="E46" s="201"/>
    </row>
    <row r="47" spans="1:5" s="210" customFormat="1" ht="27.75" customHeight="1" x14ac:dyDescent="0.25">
      <c r="A47" s="193"/>
      <c r="B47" s="200" t="s">
        <v>218</v>
      </c>
      <c r="C47" s="211" t="s">
        <v>171</v>
      </c>
      <c r="D47" s="211" t="s">
        <v>219</v>
      </c>
      <c r="E47" s="201"/>
    </row>
    <row r="48" spans="1:5" s="210" customFormat="1" ht="27.75" customHeight="1" x14ac:dyDescent="0.25">
      <c r="A48" s="193">
        <v>16</v>
      </c>
      <c r="B48" s="200" t="s">
        <v>220</v>
      </c>
      <c r="C48" s="193" t="s">
        <v>171</v>
      </c>
      <c r="D48" s="211" t="s">
        <v>221</v>
      </c>
      <c r="E48" s="201"/>
    </row>
    <row r="49" spans="1:5" s="210" customFormat="1" ht="84.75" customHeight="1" x14ac:dyDescent="0.25">
      <c r="A49" s="193">
        <v>17</v>
      </c>
      <c r="B49" s="200" t="s">
        <v>222</v>
      </c>
      <c r="C49" s="193" t="s">
        <v>223</v>
      </c>
      <c r="D49" s="193">
        <v>4</v>
      </c>
      <c r="E49" s="242" t="s">
        <v>375</v>
      </c>
    </row>
    <row r="50" spans="1:5" s="210" customFormat="1" ht="27.75" customHeight="1" x14ac:dyDescent="0.25">
      <c r="A50" s="193">
        <v>18</v>
      </c>
      <c r="B50" s="200" t="s">
        <v>224</v>
      </c>
      <c r="C50" s="193" t="s">
        <v>171</v>
      </c>
      <c r="D50" s="193">
        <v>90</v>
      </c>
      <c r="E50" s="201"/>
    </row>
    <row r="51" spans="1:5" s="210" customFormat="1" ht="49.5" customHeight="1" x14ac:dyDescent="0.25">
      <c r="A51" s="193">
        <v>19</v>
      </c>
      <c r="B51" s="212" t="s">
        <v>225</v>
      </c>
      <c r="C51" s="193" t="s">
        <v>171</v>
      </c>
      <c r="D51" s="213">
        <v>90</v>
      </c>
      <c r="E51" s="201"/>
    </row>
    <row r="52" spans="1:5" s="210" customFormat="1" ht="27.75" customHeight="1" x14ac:dyDescent="0.25">
      <c r="A52" s="193">
        <v>20</v>
      </c>
      <c r="B52" s="212" t="s">
        <v>226</v>
      </c>
      <c r="C52" s="193" t="s">
        <v>171</v>
      </c>
      <c r="D52" s="213">
        <v>90</v>
      </c>
      <c r="E52" s="201"/>
    </row>
    <row r="53" spans="1:5" s="210" customFormat="1" ht="27.75" customHeight="1" x14ac:dyDescent="0.25">
      <c r="A53" s="193">
        <v>21</v>
      </c>
      <c r="B53" s="212" t="s">
        <v>227</v>
      </c>
      <c r="C53" s="193" t="s">
        <v>171</v>
      </c>
      <c r="D53" s="213">
        <v>95</v>
      </c>
      <c r="E53" s="201"/>
    </row>
    <row r="54" spans="1:5" s="192" customFormat="1" ht="27.75" customHeight="1" x14ac:dyDescent="0.25">
      <c r="A54" s="196">
        <v>22</v>
      </c>
      <c r="B54" s="195" t="s">
        <v>228</v>
      </c>
      <c r="C54" s="196" t="s">
        <v>171</v>
      </c>
      <c r="D54" s="196">
        <v>100</v>
      </c>
      <c r="E54" s="201"/>
    </row>
    <row r="55" spans="1:5" s="192" customFormat="1" ht="27.75" customHeight="1" x14ac:dyDescent="0.25">
      <c r="A55" s="196">
        <v>23</v>
      </c>
      <c r="B55" s="195" t="s">
        <v>229</v>
      </c>
      <c r="C55" s="196" t="s">
        <v>171</v>
      </c>
      <c r="D55" s="196">
        <v>99.8</v>
      </c>
      <c r="E55" s="201"/>
    </row>
    <row r="56" spans="1:5" s="192" customFormat="1" ht="27.75" customHeight="1" x14ac:dyDescent="0.25">
      <c r="A56" s="196">
        <v>24</v>
      </c>
      <c r="B56" s="195" t="s">
        <v>230</v>
      </c>
      <c r="C56" s="196" t="s">
        <v>171</v>
      </c>
      <c r="D56" s="196">
        <v>98</v>
      </c>
      <c r="E56" s="201"/>
    </row>
    <row r="57" spans="1:5" s="216" customFormat="1" ht="27.75" customHeight="1" x14ac:dyDescent="0.25">
      <c r="A57" s="232" t="s">
        <v>190</v>
      </c>
      <c r="B57" s="195" t="s">
        <v>231</v>
      </c>
      <c r="C57" s="196" t="s">
        <v>171</v>
      </c>
      <c r="D57" s="196"/>
      <c r="E57" s="201"/>
    </row>
    <row r="58" spans="1:5" s="216" customFormat="1" ht="27.75" customHeight="1" x14ac:dyDescent="0.25">
      <c r="A58" s="232" t="s">
        <v>232</v>
      </c>
      <c r="B58" s="195" t="s">
        <v>233</v>
      </c>
      <c r="C58" s="196" t="s">
        <v>171</v>
      </c>
      <c r="D58" s="196"/>
      <c r="E58" s="201"/>
    </row>
    <row r="59" spans="1:5" s="216" customFormat="1" ht="27.75" customHeight="1" x14ac:dyDescent="0.25">
      <c r="A59" s="232">
        <v>25</v>
      </c>
      <c r="B59" s="195" t="s">
        <v>234</v>
      </c>
      <c r="C59" s="196"/>
      <c r="D59" s="196"/>
      <c r="E59" s="201"/>
    </row>
    <row r="60" spans="1:5" s="216" customFormat="1" ht="27.75" customHeight="1" x14ac:dyDescent="0.25">
      <c r="A60" s="232" t="s">
        <v>232</v>
      </c>
      <c r="B60" s="195" t="s">
        <v>235</v>
      </c>
      <c r="C60" s="196" t="s">
        <v>171</v>
      </c>
      <c r="D60" s="196">
        <v>100</v>
      </c>
      <c r="E60" s="201"/>
    </row>
    <row r="61" spans="1:5" s="216" customFormat="1" ht="27.75" customHeight="1" x14ac:dyDescent="0.25">
      <c r="A61" s="232" t="s">
        <v>232</v>
      </c>
      <c r="B61" s="195" t="s">
        <v>236</v>
      </c>
      <c r="C61" s="196" t="s">
        <v>175</v>
      </c>
      <c r="D61" s="196">
        <v>14</v>
      </c>
      <c r="E61" s="201"/>
    </row>
    <row r="62" spans="1:5" s="210" customFormat="1" ht="27.75" customHeight="1" x14ac:dyDescent="0.25">
      <c r="A62" s="193">
        <v>26</v>
      </c>
      <c r="B62" s="212" t="s">
        <v>237</v>
      </c>
      <c r="C62" s="193" t="s">
        <v>171</v>
      </c>
      <c r="D62" s="235" t="s">
        <v>238</v>
      </c>
      <c r="E62" s="214"/>
    </row>
    <row r="63" spans="1:5" s="236" customFormat="1" ht="27.75" customHeight="1" x14ac:dyDescent="0.25">
      <c r="A63" s="196">
        <v>27</v>
      </c>
      <c r="B63" s="195" t="s">
        <v>239</v>
      </c>
      <c r="C63" s="196" t="s">
        <v>196</v>
      </c>
      <c r="D63" s="196">
        <v>600</v>
      </c>
      <c r="E63" s="201"/>
    </row>
    <row r="64" spans="1:5" s="236" customFormat="1" ht="27.75" customHeight="1" x14ac:dyDescent="0.25">
      <c r="A64" s="196">
        <v>28</v>
      </c>
      <c r="B64" s="195" t="s">
        <v>240</v>
      </c>
      <c r="C64" s="196" t="s">
        <v>196</v>
      </c>
      <c r="D64" s="196">
        <v>800</v>
      </c>
      <c r="E64" s="201"/>
    </row>
    <row r="65" spans="1:5" s="210" customFormat="1" ht="27.75" customHeight="1" x14ac:dyDescent="0.25">
      <c r="A65" s="193">
        <v>29</v>
      </c>
      <c r="B65" s="200" t="s">
        <v>241</v>
      </c>
      <c r="C65" s="193"/>
      <c r="D65" s="237"/>
      <c r="E65" s="225"/>
    </row>
    <row r="66" spans="1:5" s="192" customFormat="1" ht="36" customHeight="1" x14ac:dyDescent="0.25">
      <c r="A66" s="193"/>
      <c r="B66" s="195" t="s">
        <v>242</v>
      </c>
      <c r="C66" s="196" t="s">
        <v>171</v>
      </c>
      <c r="D66" s="238">
        <v>85</v>
      </c>
      <c r="E66" s="201"/>
    </row>
    <row r="67" spans="1:5" s="226" customFormat="1" ht="42.75" customHeight="1" x14ac:dyDescent="0.25">
      <c r="A67" s="193">
        <v>30</v>
      </c>
      <c r="B67" s="200" t="s">
        <v>243</v>
      </c>
      <c r="C67" s="193" t="s">
        <v>244</v>
      </c>
      <c r="D67" s="215" t="s">
        <v>377</v>
      </c>
      <c r="E67" s="225"/>
    </row>
    <row r="68" spans="1:5" s="226" customFormat="1" ht="45" customHeight="1" x14ac:dyDescent="0.25">
      <c r="A68" s="193">
        <v>31</v>
      </c>
      <c r="B68" s="200" t="s">
        <v>245</v>
      </c>
      <c r="C68" s="193"/>
      <c r="D68" s="239"/>
      <c r="E68" s="240"/>
    </row>
    <row r="69" spans="1:5" s="226" customFormat="1" ht="27.75" customHeight="1" x14ac:dyDescent="0.25">
      <c r="A69" s="193"/>
      <c r="B69" s="200" t="s">
        <v>246</v>
      </c>
      <c r="C69" s="193" t="s">
        <v>171</v>
      </c>
      <c r="D69" s="237">
        <v>100</v>
      </c>
      <c r="E69" s="240"/>
    </row>
    <row r="70" spans="1:5" s="226" customFormat="1" ht="27.75" customHeight="1" x14ac:dyDescent="0.25">
      <c r="A70" s="193"/>
      <c r="B70" s="200" t="s">
        <v>247</v>
      </c>
      <c r="C70" s="193" t="s">
        <v>171</v>
      </c>
      <c r="D70" s="241" t="s">
        <v>248</v>
      </c>
      <c r="E70" s="240"/>
    </row>
  </sheetData>
  <mergeCells count="9">
    <mergeCell ref="A30:A35"/>
    <mergeCell ref="E31:E32"/>
    <mergeCell ref="A2:E2"/>
    <mergeCell ref="A3:E3"/>
    <mergeCell ref="A4:A5"/>
    <mergeCell ref="B4:B5"/>
    <mergeCell ref="C4:C5"/>
    <mergeCell ref="D4:D5"/>
    <mergeCell ref="E4:E5"/>
  </mergeCells>
  <pageMargins left="0.7" right="0.2" top="0.52" bottom="0.41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opLeftCell="A215" zoomScale="91" zoomScaleNormal="91" workbookViewId="0">
      <selection activeCell="B228" sqref="B228"/>
    </sheetView>
  </sheetViews>
  <sheetFormatPr defaultColWidth="9" defaultRowHeight="22.5" customHeight="1" x14ac:dyDescent="0.3"/>
  <cols>
    <col min="1" max="1" width="5.625" style="244" customWidth="1"/>
    <col min="2" max="2" width="45.125" style="244" customWidth="1"/>
    <col min="3" max="3" width="10.75" style="244" customWidth="1"/>
    <col min="4" max="4" width="13.875" style="244" customWidth="1"/>
    <col min="5" max="5" width="12.5" style="270" customWidth="1"/>
    <col min="6" max="16384" width="9" style="184"/>
  </cols>
  <sheetData>
    <row r="1" spans="1:5" ht="22.5" customHeight="1" x14ac:dyDescent="0.25">
      <c r="A1" s="322" t="s">
        <v>297</v>
      </c>
      <c r="B1" s="322"/>
      <c r="C1" s="322"/>
      <c r="D1" s="322"/>
      <c r="E1" s="322"/>
    </row>
    <row r="2" spans="1:5" ht="36.75" customHeight="1" x14ac:dyDescent="0.25">
      <c r="A2" s="323" t="s">
        <v>298</v>
      </c>
      <c r="B2" s="323"/>
      <c r="C2" s="323"/>
      <c r="D2" s="323"/>
      <c r="E2" s="323"/>
    </row>
    <row r="3" spans="1:5" ht="48" customHeight="1" x14ac:dyDescent="0.25">
      <c r="A3" s="324" t="s">
        <v>378</v>
      </c>
      <c r="B3" s="325"/>
      <c r="C3" s="325"/>
      <c r="D3" s="325"/>
      <c r="E3" s="325"/>
    </row>
    <row r="4" spans="1:5" ht="13.5" customHeight="1" x14ac:dyDescent="0.25">
      <c r="A4" s="326" t="s">
        <v>1</v>
      </c>
      <c r="B4" s="326" t="s">
        <v>249</v>
      </c>
      <c r="C4" s="326" t="s">
        <v>159</v>
      </c>
      <c r="D4" s="327" t="s">
        <v>299</v>
      </c>
      <c r="E4" s="329" t="s">
        <v>160</v>
      </c>
    </row>
    <row r="5" spans="1:5" ht="21.75" customHeight="1" x14ac:dyDescent="0.25">
      <c r="A5" s="326"/>
      <c r="B5" s="326"/>
      <c r="C5" s="326"/>
      <c r="D5" s="328"/>
      <c r="E5" s="329"/>
    </row>
    <row r="6" spans="1:5" ht="25.5" customHeight="1" x14ac:dyDescent="0.25">
      <c r="A6" s="245" t="s">
        <v>250</v>
      </c>
      <c r="B6" s="246" t="s">
        <v>251</v>
      </c>
      <c r="C6" s="247"/>
      <c r="D6" s="248"/>
      <c r="E6" s="249"/>
    </row>
    <row r="7" spans="1:5" ht="18.75" customHeight="1" x14ac:dyDescent="0.25">
      <c r="A7" s="245">
        <v>1</v>
      </c>
      <c r="B7" s="246" t="s">
        <v>300</v>
      </c>
      <c r="C7" s="247"/>
      <c r="D7" s="248"/>
      <c r="E7" s="249"/>
    </row>
    <row r="8" spans="1:5" ht="18.75" customHeight="1" x14ac:dyDescent="0.25">
      <c r="A8" s="245" t="s">
        <v>164</v>
      </c>
      <c r="B8" s="246" t="s">
        <v>161</v>
      </c>
      <c r="C8" s="245" t="s">
        <v>162</v>
      </c>
      <c r="D8" s="250">
        <f>D9+D10</f>
        <v>28322.600000000002</v>
      </c>
      <c r="E8" s="251"/>
    </row>
    <row r="9" spans="1:5" ht="18.75" customHeight="1" x14ac:dyDescent="0.25">
      <c r="A9" s="245" t="s">
        <v>164</v>
      </c>
      <c r="B9" s="252" t="s">
        <v>301</v>
      </c>
      <c r="C9" s="253" t="s">
        <v>162</v>
      </c>
      <c r="D9" s="254">
        <f>D15</f>
        <v>22200.880000000001</v>
      </c>
      <c r="E9" s="251"/>
    </row>
    <row r="10" spans="1:5" ht="18.75" customHeight="1" x14ac:dyDescent="0.25">
      <c r="A10" s="245" t="s">
        <v>164</v>
      </c>
      <c r="B10" s="252" t="s">
        <v>302</v>
      </c>
      <c r="C10" s="253" t="s">
        <v>162</v>
      </c>
      <c r="D10" s="254">
        <f>D39</f>
        <v>6121.72</v>
      </c>
      <c r="E10" s="251"/>
    </row>
    <row r="11" spans="1:5" ht="18.75" customHeight="1" x14ac:dyDescent="0.25">
      <c r="A11" s="245" t="s">
        <v>164</v>
      </c>
      <c r="B11" s="252" t="s">
        <v>303</v>
      </c>
      <c r="C11" s="255" t="s">
        <v>304</v>
      </c>
      <c r="D11" s="256" t="s">
        <v>253</v>
      </c>
      <c r="E11" s="251"/>
    </row>
    <row r="12" spans="1:5" ht="18.75" customHeight="1" x14ac:dyDescent="0.25">
      <c r="A12" s="249" t="s">
        <v>254</v>
      </c>
      <c r="B12" s="257" t="s">
        <v>255</v>
      </c>
      <c r="C12" s="249"/>
      <c r="D12" s="258"/>
      <c r="E12" s="258"/>
    </row>
    <row r="13" spans="1:5" ht="18.75" customHeight="1" x14ac:dyDescent="0.25">
      <c r="A13" s="245" t="s">
        <v>164</v>
      </c>
      <c r="B13" s="246" t="s">
        <v>269</v>
      </c>
      <c r="C13" s="245" t="s">
        <v>252</v>
      </c>
      <c r="D13" s="250">
        <f>D21+D29</f>
        <v>4162</v>
      </c>
      <c r="E13" s="250"/>
    </row>
    <row r="14" spans="1:5" ht="18.75" customHeight="1" x14ac:dyDescent="0.25">
      <c r="A14" s="253" t="s">
        <v>164</v>
      </c>
      <c r="B14" s="252" t="s">
        <v>257</v>
      </c>
      <c r="C14" s="253" t="s">
        <v>258</v>
      </c>
      <c r="D14" s="254">
        <f>D15/D13*10</f>
        <v>53.341854877462758</v>
      </c>
      <c r="E14" s="250"/>
    </row>
    <row r="15" spans="1:5" ht="18.75" customHeight="1" x14ac:dyDescent="0.25">
      <c r="A15" s="253" t="s">
        <v>164</v>
      </c>
      <c r="B15" s="252" t="s">
        <v>259</v>
      </c>
      <c r="C15" s="253" t="s">
        <v>162</v>
      </c>
      <c r="D15" s="254">
        <f>D23+D31</f>
        <v>22200.880000000001</v>
      </c>
      <c r="E15" s="250"/>
    </row>
    <row r="16" spans="1:5" ht="18.75" customHeight="1" x14ac:dyDescent="0.25">
      <c r="A16" s="259" t="s">
        <v>164</v>
      </c>
      <c r="B16" s="260" t="s">
        <v>260</v>
      </c>
      <c r="C16" s="259" t="s">
        <v>252</v>
      </c>
      <c r="D16" s="261">
        <f>D24+D32</f>
        <v>2000</v>
      </c>
      <c r="E16" s="258"/>
    </row>
    <row r="17" spans="1:5" ht="18.75" customHeight="1" x14ac:dyDescent="0.25">
      <c r="A17" s="259" t="s">
        <v>164</v>
      </c>
      <c r="B17" s="260" t="s">
        <v>305</v>
      </c>
      <c r="C17" s="259" t="s">
        <v>252</v>
      </c>
      <c r="D17" s="293">
        <f>D25+D33</f>
        <v>150</v>
      </c>
      <c r="E17" s="258"/>
    </row>
    <row r="18" spans="1:5" ht="18.75" customHeight="1" x14ac:dyDescent="0.25">
      <c r="A18" s="259" t="s">
        <v>164</v>
      </c>
      <c r="B18" s="260" t="s">
        <v>306</v>
      </c>
      <c r="C18" s="259" t="s">
        <v>252</v>
      </c>
      <c r="D18" s="293">
        <f>D26+D34</f>
        <v>8.1999999999999993</v>
      </c>
      <c r="E18" s="258"/>
    </row>
    <row r="19" spans="1:5" ht="18.75" customHeight="1" x14ac:dyDescent="0.25">
      <c r="A19" s="259" t="s">
        <v>164</v>
      </c>
      <c r="B19" s="260" t="s">
        <v>307</v>
      </c>
      <c r="C19" s="259" t="s">
        <v>252</v>
      </c>
      <c r="D19" s="293">
        <f>D27+D35</f>
        <v>191.6</v>
      </c>
      <c r="E19" s="258"/>
    </row>
    <row r="20" spans="1:5" ht="18.75" customHeight="1" x14ac:dyDescent="0.25">
      <c r="A20" s="249" t="s">
        <v>256</v>
      </c>
      <c r="B20" s="257" t="s">
        <v>308</v>
      </c>
      <c r="C20" s="249"/>
      <c r="D20" s="258"/>
      <c r="E20" s="258"/>
    </row>
    <row r="21" spans="1:5" ht="18.75" customHeight="1" x14ac:dyDescent="0.25">
      <c r="A21" s="245" t="s">
        <v>232</v>
      </c>
      <c r="B21" s="246" t="s">
        <v>269</v>
      </c>
      <c r="C21" s="245" t="s">
        <v>252</v>
      </c>
      <c r="D21" s="250">
        <f>'[1]Biểu 3. Lương thực có hạt'!C27</f>
        <v>1752</v>
      </c>
      <c r="E21" s="250"/>
    </row>
    <row r="22" spans="1:5" ht="18.75" customHeight="1" x14ac:dyDescent="0.25">
      <c r="A22" s="253" t="s">
        <v>232</v>
      </c>
      <c r="B22" s="252" t="s">
        <v>257</v>
      </c>
      <c r="C22" s="253" t="s">
        <v>258</v>
      </c>
      <c r="D22" s="254">
        <f>'[1]Biểu 3. Lương thực có hạt'!D27</f>
        <v>58.853767123288002</v>
      </c>
      <c r="E22" s="250"/>
    </row>
    <row r="23" spans="1:5" ht="18.75" customHeight="1" x14ac:dyDescent="0.25">
      <c r="A23" s="253" t="s">
        <v>232</v>
      </c>
      <c r="B23" s="252" t="s">
        <v>259</v>
      </c>
      <c r="C23" s="253" t="s">
        <v>162</v>
      </c>
      <c r="D23" s="254">
        <f>'[1]Biểu 3. Lương thực có hạt'!E27</f>
        <v>10311.18</v>
      </c>
      <c r="E23" s="250"/>
    </row>
    <row r="24" spans="1:5" ht="18.75" customHeight="1" x14ac:dyDescent="0.25">
      <c r="A24" s="259" t="s">
        <v>232</v>
      </c>
      <c r="B24" s="260" t="s">
        <v>260</v>
      </c>
      <c r="C24" s="259" t="s">
        <v>252</v>
      </c>
      <c r="D24" s="261">
        <f>'[1]Biểu 7.DT chuyển đổi, 100 triệu'!I26</f>
        <v>200</v>
      </c>
      <c r="E24" s="258"/>
    </row>
    <row r="25" spans="1:5" ht="18.75" customHeight="1" x14ac:dyDescent="0.25">
      <c r="A25" s="259" t="s">
        <v>232</v>
      </c>
      <c r="B25" s="260" t="s">
        <v>305</v>
      </c>
      <c r="C25" s="259" t="s">
        <v>252</v>
      </c>
      <c r="D25" s="261">
        <f>'[1]Biểu 7.DT chuyển đổi, 100 triệu'!K26</f>
        <v>100</v>
      </c>
      <c r="E25" s="258"/>
    </row>
    <row r="26" spans="1:5" ht="18.75" customHeight="1" x14ac:dyDescent="0.25">
      <c r="A26" s="259" t="s">
        <v>164</v>
      </c>
      <c r="B26" s="260" t="s">
        <v>306</v>
      </c>
      <c r="C26" s="259" t="s">
        <v>252</v>
      </c>
      <c r="D26" s="261">
        <f>'[1]Biểu 7.DT chuyển đổi, 100 triệu'!E26</f>
        <v>0</v>
      </c>
      <c r="E26" s="258"/>
    </row>
    <row r="27" spans="1:5" ht="18.75" customHeight="1" x14ac:dyDescent="0.25">
      <c r="A27" s="259" t="s">
        <v>164</v>
      </c>
      <c r="B27" s="260" t="s">
        <v>307</v>
      </c>
      <c r="C27" s="259" t="s">
        <v>252</v>
      </c>
      <c r="D27" s="261">
        <f>'[1]Biểu 7.DT chuyển đổi, 100 triệu'!G26</f>
        <v>30</v>
      </c>
      <c r="E27" s="258"/>
    </row>
    <row r="28" spans="1:5" ht="18.75" customHeight="1" x14ac:dyDescent="0.25">
      <c r="A28" s="249" t="s">
        <v>261</v>
      </c>
      <c r="B28" s="257" t="s">
        <v>309</v>
      </c>
      <c r="C28" s="249"/>
      <c r="D28" s="258"/>
      <c r="E28" s="258"/>
    </row>
    <row r="29" spans="1:5" ht="18.75" customHeight="1" x14ac:dyDescent="0.25">
      <c r="A29" s="245" t="s">
        <v>232</v>
      </c>
      <c r="B29" s="246" t="s">
        <v>269</v>
      </c>
      <c r="C29" s="245" t="s">
        <v>252</v>
      </c>
      <c r="D29" s="250">
        <f>'[1]Biểu 3. Lương thực có hạt'!F27</f>
        <v>2410</v>
      </c>
      <c r="E29" s="250"/>
    </row>
    <row r="30" spans="1:5" ht="18.75" customHeight="1" x14ac:dyDescent="0.25">
      <c r="A30" s="253" t="s">
        <v>232</v>
      </c>
      <c r="B30" s="252" t="s">
        <v>257</v>
      </c>
      <c r="C30" s="253" t="s">
        <v>258</v>
      </c>
      <c r="D30" s="254">
        <f>'[1]Biểu 3. Lương thực có hạt'!G27</f>
        <v>49.334854771784002</v>
      </c>
      <c r="E30" s="250"/>
    </row>
    <row r="31" spans="1:5" ht="18.75" customHeight="1" x14ac:dyDescent="0.25">
      <c r="A31" s="253" t="s">
        <v>232</v>
      </c>
      <c r="B31" s="252" t="s">
        <v>310</v>
      </c>
      <c r="C31" s="253" t="s">
        <v>162</v>
      </c>
      <c r="D31" s="254">
        <f>'[1]Biểu 3. Lương thực có hạt'!H27</f>
        <v>11889.7</v>
      </c>
      <c r="E31" s="250"/>
    </row>
    <row r="32" spans="1:5" ht="18.75" customHeight="1" x14ac:dyDescent="0.25">
      <c r="A32" s="259" t="s">
        <v>232</v>
      </c>
      <c r="B32" s="260" t="s">
        <v>260</v>
      </c>
      <c r="C32" s="259"/>
      <c r="D32" s="261">
        <f>'[1]Biểu 7.DT chuyển đổi, 100 triệu'!J26</f>
        <v>1800</v>
      </c>
      <c r="E32" s="258"/>
    </row>
    <row r="33" spans="1:5" ht="36" customHeight="1" x14ac:dyDescent="0.25">
      <c r="A33" s="259" t="s">
        <v>232</v>
      </c>
      <c r="B33" s="260" t="s">
        <v>305</v>
      </c>
      <c r="C33" s="259" t="s">
        <v>252</v>
      </c>
      <c r="D33" s="261">
        <f>'[1]Biểu 7.DT chuyển đổi, 100 triệu'!L26</f>
        <v>50</v>
      </c>
      <c r="E33" s="258"/>
    </row>
    <row r="34" spans="1:5" ht="38.25" customHeight="1" x14ac:dyDescent="0.25">
      <c r="A34" s="259" t="s">
        <v>164</v>
      </c>
      <c r="B34" s="260" t="s">
        <v>306</v>
      </c>
      <c r="C34" s="259" t="s">
        <v>252</v>
      </c>
      <c r="D34" s="261">
        <f>'[1]Biểu 7.DT chuyển đổi, 100 triệu'!F26</f>
        <v>8.1999999999999993</v>
      </c>
      <c r="E34" s="258"/>
    </row>
    <row r="35" spans="1:5" ht="39.75" customHeight="1" x14ac:dyDescent="0.25">
      <c r="A35" s="259" t="s">
        <v>164</v>
      </c>
      <c r="B35" s="260" t="s">
        <v>307</v>
      </c>
      <c r="C35" s="259" t="s">
        <v>252</v>
      </c>
      <c r="D35" s="261">
        <f>'[1]Biểu 7.DT chuyển đổi, 100 triệu'!H26</f>
        <v>161.6</v>
      </c>
      <c r="E35" s="258"/>
    </row>
    <row r="36" spans="1:5" ht="29.25" customHeight="1" x14ac:dyDescent="0.25">
      <c r="A36" s="249" t="s">
        <v>262</v>
      </c>
      <c r="B36" s="257" t="s">
        <v>2</v>
      </c>
      <c r="C36" s="249"/>
      <c r="D36" s="258"/>
      <c r="E36" s="258"/>
    </row>
    <row r="37" spans="1:5" ht="17.25" customHeight="1" x14ac:dyDescent="0.25">
      <c r="A37" s="245" t="s">
        <v>164</v>
      </c>
      <c r="B37" s="246" t="s">
        <v>269</v>
      </c>
      <c r="C37" s="245" t="s">
        <v>252</v>
      </c>
      <c r="D37" s="250">
        <f>D41+D45</f>
        <v>1300</v>
      </c>
      <c r="E37" s="250"/>
    </row>
    <row r="38" spans="1:5" ht="17.25" customHeight="1" x14ac:dyDescent="0.25">
      <c r="A38" s="253" t="s">
        <v>164</v>
      </c>
      <c r="B38" s="252" t="s">
        <v>257</v>
      </c>
      <c r="C38" s="253" t="s">
        <v>258</v>
      </c>
      <c r="D38" s="254">
        <f>D39/D37*10</f>
        <v>47.090153846153846</v>
      </c>
      <c r="E38" s="250"/>
    </row>
    <row r="39" spans="1:5" ht="17.25" customHeight="1" x14ac:dyDescent="0.25">
      <c r="A39" s="253" t="s">
        <v>164</v>
      </c>
      <c r="B39" s="252" t="s">
        <v>259</v>
      </c>
      <c r="C39" s="253" t="s">
        <v>162</v>
      </c>
      <c r="D39" s="254">
        <f>D43+D47</f>
        <v>6121.72</v>
      </c>
      <c r="E39" s="250"/>
    </row>
    <row r="40" spans="1:5" ht="17.25" customHeight="1" x14ac:dyDescent="0.25">
      <c r="A40" s="249" t="s">
        <v>256</v>
      </c>
      <c r="B40" s="257" t="s">
        <v>311</v>
      </c>
      <c r="C40" s="249"/>
      <c r="D40" s="258"/>
      <c r="E40" s="258"/>
    </row>
    <row r="41" spans="1:5" ht="17.25" customHeight="1" x14ac:dyDescent="0.25">
      <c r="A41" s="245" t="s">
        <v>232</v>
      </c>
      <c r="B41" s="246" t="s">
        <v>269</v>
      </c>
      <c r="C41" s="245" t="s">
        <v>252</v>
      </c>
      <c r="D41" s="250">
        <f>'[1]Biểu 3. Lương thực có hạt'!L27</f>
        <v>900</v>
      </c>
      <c r="E41" s="250"/>
    </row>
    <row r="42" spans="1:5" ht="17.25" customHeight="1" x14ac:dyDescent="0.25">
      <c r="A42" s="253" t="s">
        <v>232</v>
      </c>
      <c r="B42" s="252" t="s">
        <v>257</v>
      </c>
      <c r="C42" s="253" t="s">
        <v>258</v>
      </c>
      <c r="D42" s="254">
        <f>'[1]Biểu 3. Lương thực có hạt'!M27</f>
        <v>48.241333333333003</v>
      </c>
      <c r="E42" s="250"/>
    </row>
    <row r="43" spans="1:5" ht="17.25" customHeight="1" x14ac:dyDescent="0.25">
      <c r="A43" s="253" t="s">
        <v>232</v>
      </c>
      <c r="B43" s="252" t="s">
        <v>259</v>
      </c>
      <c r="C43" s="253" t="s">
        <v>162</v>
      </c>
      <c r="D43" s="254">
        <f>'[1]Biểu 3. Lương thực có hạt'!N27</f>
        <v>4341.72</v>
      </c>
      <c r="E43" s="250"/>
    </row>
    <row r="44" spans="1:5" ht="17.25" customHeight="1" x14ac:dyDescent="0.25">
      <c r="A44" s="249" t="s">
        <v>261</v>
      </c>
      <c r="B44" s="257" t="s">
        <v>312</v>
      </c>
      <c r="C44" s="249"/>
      <c r="D44" s="258"/>
      <c r="E44" s="258"/>
    </row>
    <row r="45" spans="1:5" ht="17.25" customHeight="1" x14ac:dyDescent="0.25">
      <c r="A45" s="245" t="s">
        <v>232</v>
      </c>
      <c r="B45" s="246" t="s">
        <v>269</v>
      </c>
      <c r="C45" s="245" t="s">
        <v>252</v>
      </c>
      <c r="D45" s="250">
        <f>'[1]Biểu 3. Lương thực có hạt'!O27</f>
        <v>400</v>
      </c>
      <c r="E45" s="250"/>
    </row>
    <row r="46" spans="1:5" ht="17.25" customHeight="1" x14ac:dyDescent="0.25">
      <c r="A46" s="253" t="s">
        <v>232</v>
      </c>
      <c r="B46" s="252" t="s">
        <v>257</v>
      </c>
      <c r="C46" s="253" t="s">
        <v>258</v>
      </c>
      <c r="D46" s="254">
        <f>'[1]Biểu 3. Lương thực có hạt'!P27</f>
        <v>44.5</v>
      </c>
      <c r="E46" s="250"/>
    </row>
    <row r="47" spans="1:5" ht="17.25" customHeight="1" x14ac:dyDescent="0.25">
      <c r="A47" s="253" t="s">
        <v>232</v>
      </c>
      <c r="B47" s="252" t="s">
        <v>259</v>
      </c>
      <c r="C47" s="253" t="s">
        <v>162</v>
      </c>
      <c r="D47" s="254">
        <f>'[1]Biểu 3. Lương thực có hạt'!Q27</f>
        <v>1780</v>
      </c>
      <c r="E47" s="250"/>
    </row>
    <row r="48" spans="1:5" ht="17.25" customHeight="1" x14ac:dyDescent="0.25">
      <c r="A48" s="262" t="s">
        <v>263</v>
      </c>
      <c r="B48" s="263" t="s">
        <v>264</v>
      </c>
      <c r="C48" s="259"/>
      <c r="D48" s="250"/>
      <c r="E48" s="250"/>
    </row>
    <row r="49" spans="1:5" ht="17.25" customHeight="1" x14ac:dyDescent="0.25">
      <c r="A49" s="262" t="s">
        <v>164</v>
      </c>
      <c r="B49" s="264" t="s">
        <v>313</v>
      </c>
      <c r="C49" s="253" t="s">
        <v>252</v>
      </c>
      <c r="D49" s="250">
        <f>'[1]Biểu 7.DT chuyển đổi, 100 triệu'!D26</f>
        <v>107</v>
      </c>
      <c r="E49" s="250"/>
    </row>
    <row r="50" spans="1:5" ht="17.25" customHeight="1" x14ac:dyDescent="0.25">
      <c r="A50" s="245">
        <v>2</v>
      </c>
      <c r="B50" s="246" t="s">
        <v>3</v>
      </c>
      <c r="C50" s="253" t="s">
        <v>252</v>
      </c>
      <c r="D50" s="250">
        <f>D52+D56+D60</f>
        <v>104</v>
      </c>
      <c r="E50" s="250"/>
    </row>
    <row r="51" spans="1:5" ht="17.25" customHeight="1" x14ac:dyDescent="0.25">
      <c r="A51" s="249" t="s">
        <v>265</v>
      </c>
      <c r="B51" s="257" t="s">
        <v>4</v>
      </c>
      <c r="C51" s="249"/>
      <c r="D51" s="258"/>
      <c r="E51" s="250"/>
    </row>
    <row r="52" spans="1:5" ht="17.25" customHeight="1" x14ac:dyDescent="0.25">
      <c r="A52" s="253" t="s">
        <v>232</v>
      </c>
      <c r="B52" s="252" t="s">
        <v>269</v>
      </c>
      <c r="C52" s="253" t="s">
        <v>252</v>
      </c>
      <c r="D52" s="254">
        <f>'[1]Biểu 4. Cây chất bột, rau, đậu'!I27</f>
        <v>30</v>
      </c>
      <c r="E52" s="250"/>
    </row>
    <row r="53" spans="1:5" ht="17.25" customHeight="1" x14ac:dyDescent="0.25">
      <c r="A53" s="253" t="s">
        <v>232</v>
      </c>
      <c r="B53" s="252" t="s">
        <v>257</v>
      </c>
      <c r="C53" s="253" t="s">
        <v>258</v>
      </c>
      <c r="D53" s="254">
        <f>'[1]Biểu 4. Cây chất bột, rau, đậu'!J27</f>
        <v>120</v>
      </c>
      <c r="E53" s="250"/>
    </row>
    <row r="54" spans="1:5" ht="17.25" customHeight="1" x14ac:dyDescent="0.25">
      <c r="A54" s="253" t="s">
        <v>232</v>
      </c>
      <c r="B54" s="252" t="s">
        <v>259</v>
      </c>
      <c r="C54" s="253" t="s">
        <v>162</v>
      </c>
      <c r="D54" s="254">
        <f>'[1]Biểu 4. Cây chất bột, rau, đậu'!K27</f>
        <v>360</v>
      </c>
      <c r="E54" s="250"/>
    </row>
    <row r="55" spans="1:5" ht="17.25" customHeight="1" x14ac:dyDescent="0.25">
      <c r="A55" s="249" t="s">
        <v>266</v>
      </c>
      <c r="B55" s="257" t="s">
        <v>314</v>
      </c>
      <c r="C55" s="249"/>
      <c r="D55" s="258"/>
      <c r="E55" s="258"/>
    </row>
    <row r="56" spans="1:5" ht="17.25" customHeight="1" x14ac:dyDescent="0.25">
      <c r="A56" s="253" t="s">
        <v>232</v>
      </c>
      <c r="B56" s="252" t="s">
        <v>269</v>
      </c>
      <c r="C56" s="253" t="s">
        <v>252</v>
      </c>
      <c r="D56" s="254">
        <f>'[1]Biểu 4. Cây chất bột, rau, đậu'!C27</f>
        <v>60</v>
      </c>
      <c r="E56" s="250"/>
    </row>
    <row r="57" spans="1:5" ht="17.25" customHeight="1" x14ac:dyDescent="0.25">
      <c r="A57" s="253" t="s">
        <v>232</v>
      </c>
      <c r="B57" s="252" t="s">
        <v>257</v>
      </c>
      <c r="C57" s="253" t="s">
        <v>258</v>
      </c>
      <c r="D57" s="254">
        <f>'[1]Biểu 4. Cây chất bột, rau, đậu'!D27</f>
        <v>36</v>
      </c>
      <c r="E57" s="250"/>
    </row>
    <row r="58" spans="1:5" ht="17.25" customHeight="1" x14ac:dyDescent="0.25">
      <c r="A58" s="253" t="s">
        <v>232</v>
      </c>
      <c r="B58" s="252" t="s">
        <v>259</v>
      </c>
      <c r="C58" s="253" t="s">
        <v>162</v>
      </c>
      <c r="D58" s="254">
        <f>'[1]Biểu 4. Cây chất bột, rau, đậu'!E27</f>
        <v>216</v>
      </c>
      <c r="E58" s="250"/>
    </row>
    <row r="59" spans="1:5" ht="17.25" customHeight="1" x14ac:dyDescent="0.25">
      <c r="A59" s="249" t="s">
        <v>268</v>
      </c>
      <c r="B59" s="257" t="s">
        <v>315</v>
      </c>
      <c r="C59" s="249"/>
      <c r="D59" s="258"/>
      <c r="E59" s="258"/>
    </row>
    <row r="60" spans="1:5" ht="17.25" customHeight="1" x14ac:dyDescent="0.25">
      <c r="A60" s="253" t="s">
        <v>232</v>
      </c>
      <c r="B60" s="252" t="s">
        <v>269</v>
      </c>
      <c r="C60" s="253" t="s">
        <v>252</v>
      </c>
      <c r="D60" s="254">
        <f>'[1]Biểu 4. Cây chất bột, rau, đậu'!F27</f>
        <v>14</v>
      </c>
      <c r="E60" s="250"/>
    </row>
    <row r="61" spans="1:5" ht="17.25" customHeight="1" x14ac:dyDescent="0.25">
      <c r="A61" s="253" t="s">
        <v>232</v>
      </c>
      <c r="B61" s="252" t="s">
        <v>257</v>
      </c>
      <c r="C61" s="253" t="s">
        <v>258</v>
      </c>
      <c r="D61" s="254">
        <f>'[1]Biểu 4. Cây chất bột, rau, đậu'!G27</f>
        <v>74</v>
      </c>
      <c r="E61" s="250"/>
    </row>
    <row r="62" spans="1:5" ht="17.25" customHeight="1" x14ac:dyDescent="0.25">
      <c r="A62" s="253" t="s">
        <v>232</v>
      </c>
      <c r="B62" s="252" t="s">
        <v>259</v>
      </c>
      <c r="C62" s="253" t="s">
        <v>162</v>
      </c>
      <c r="D62" s="254">
        <f>'[1]Biểu 4. Cây chất bột, rau, đậu'!H27</f>
        <v>103.6</v>
      </c>
      <c r="E62" s="250"/>
    </row>
    <row r="63" spans="1:5" ht="17.25" customHeight="1" x14ac:dyDescent="0.25">
      <c r="A63" s="245">
        <v>3</v>
      </c>
      <c r="B63" s="246" t="s">
        <v>5</v>
      </c>
      <c r="C63" s="245" t="s">
        <v>252</v>
      </c>
      <c r="D63" s="250">
        <f>D65+D72</f>
        <v>570</v>
      </c>
      <c r="E63" s="250"/>
    </row>
    <row r="64" spans="1:5" ht="17.25" customHeight="1" x14ac:dyDescent="0.25">
      <c r="A64" s="249" t="s">
        <v>278</v>
      </c>
      <c r="B64" s="257" t="s">
        <v>316</v>
      </c>
      <c r="C64" s="249"/>
      <c r="D64" s="258"/>
      <c r="E64" s="258"/>
    </row>
    <row r="65" spans="1:5" ht="17.25" customHeight="1" x14ac:dyDescent="0.25">
      <c r="A65" s="253" t="s">
        <v>232</v>
      </c>
      <c r="B65" s="252" t="s">
        <v>269</v>
      </c>
      <c r="C65" s="253" t="s">
        <v>252</v>
      </c>
      <c r="D65" s="254">
        <f>'[1]Biểu 4. Cây chất bột, rau, đậu'!L27</f>
        <v>510</v>
      </c>
      <c r="E65" s="250"/>
    </row>
    <row r="66" spans="1:5" ht="17.25" customHeight="1" x14ac:dyDescent="0.25">
      <c r="A66" s="253" t="s">
        <v>232</v>
      </c>
      <c r="B66" s="252" t="s">
        <v>257</v>
      </c>
      <c r="C66" s="253" t="s">
        <v>258</v>
      </c>
      <c r="D66" s="254">
        <f>'[1]Biểu 4. Cây chất bột, rau, đậu'!M27</f>
        <v>124</v>
      </c>
      <c r="E66" s="250"/>
    </row>
    <row r="67" spans="1:5" ht="17.25" customHeight="1" x14ac:dyDescent="0.25">
      <c r="A67" s="253" t="s">
        <v>232</v>
      </c>
      <c r="B67" s="252" t="s">
        <v>259</v>
      </c>
      <c r="C67" s="253" t="s">
        <v>162</v>
      </c>
      <c r="D67" s="254">
        <f>'[1]Biểu 4. Cây chất bột, rau, đậu'!N27</f>
        <v>63240</v>
      </c>
      <c r="E67" s="250"/>
    </row>
    <row r="68" spans="1:5" ht="17.25" customHeight="1" x14ac:dyDescent="0.25">
      <c r="A68" s="259"/>
      <c r="B68" s="265" t="s">
        <v>317</v>
      </c>
      <c r="C68" s="259" t="s">
        <v>252</v>
      </c>
      <c r="D68" s="261">
        <f>'[1]Biểu 4. Cây chất bột, rau, đậu'!O27</f>
        <v>35</v>
      </c>
      <c r="E68" s="258"/>
    </row>
    <row r="69" spans="1:5" ht="17.25" customHeight="1" x14ac:dyDescent="0.25">
      <c r="A69" s="259" t="s">
        <v>232</v>
      </c>
      <c r="B69" s="265" t="s">
        <v>257</v>
      </c>
      <c r="C69" s="259" t="s">
        <v>258</v>
      </c>
      <c r="D69" s="261">
        <f>'[1]Biểu 4. Cây chất bột, rau, đậu'!P27</f>
        <v>152</v>
      </c>
      <c r="E69" s="266"/>
    </row>
    <row r="70" spans="1:5" ht="17.25" customHeight="1" x14ac:dyDescent="0.25">
      <c r="A70" s="259" t="s">
        <v>232</v>
      </c>
      <c r="B70" s="265" t="s">
        <v>259</v>
      </c>
      <c r="C70" s="259" t="s">
        <v>162</v>
      </c>
      <c r="D70" s="261">
        <f>'[1]Biểu 4. Cây chất bột, rau, đậu'!Q27</f>
        <v>532</v>
      </c>
      <c r="E70" s="266"/>
    </row>
    <row r="71" spans="1:5" ht="17.25" customHeight="1" x14ac:dyDescent="0.25">
      <c r="A71" s="249" t="s">
        <v>285</v>
      </c>
      <c r="B71" s="246" t="s">
        <v>6</v>
      </c>
      <c r="C71" s="253"/>
      <c r="D71" s="250"/>
      <c r="E71" s="248"/>
    </row>
    <row r="72" spans="1:5" ht="17.25" customHeight="1" x14ac:dyDescent="0.25">
      <c r="A72" s="253" t="s">
        <v>232</v>
      </c>
      <c r="B72" s="252" t="s">
        <v>269</v>
      </c>
      <c r="C72" s="253" t="s">
        <v>252</v>
      </c>
      <c r="D72" s="254">
        <f>'[1]Biểu 4. Cây chất bột, rau, đậu'!R27</f>
        <v>60</v>
      </c>
      <c r="E72" s="250"/>
    </row>
    <row r="73" spans="1:5" ht="17.25" customHeight="1" x14ac:dyDescent="0.25">
      <c r="A73" s="253" t="s">
        <v>232</v>
      </c>
      <c r="B73" s="252" t="s">
        <v>257</v>
      </c>
      <c r="C73" s="253" t="s">
        <v>258</v>
      </c>
      <c r="D73" s="254">
        <f>'[1]Biểu 4. Cây chất bột, rau, đậu'!S27</f>
        <v>13</v>
      </c>
      <c r="E73" s="250"/>
    </row>
    <row r="74" spans="1:5" ht="17.25" customHeight="1" x14ac:dyDescent="0.25">
      <c r="A74" s="253" t="s">
        <v>232</v>
      </c>
      <c r="B74" s="252" t="s">
        <v>259</v>
      </c>
      <c r="C74" s="253" t="s">
        <v>162</v>
      </c>
      <c r="D74" s="254">
        <f>'[1]Biểu 4. Cây chất bột, rau, đậu'!T27</f>
        <v>78</v>
      </c>
      <c r="E74" s="250"/>
    </row>
    <row r="75" spans="1:5" ht="17.25" customHeight="1" x14ac:dyDescent="0.25">
      <c r="A75" s="245">
        <v>4</v>
      </c>
      <c r="B75" s="246" t="s">
        <v>318</v>
      </c>
      <c r="C75" s="253" t="s">
        <v>252</v>
      </c>
      <c r="D75" s="250">
        <f>D77+D81+D85+D89+D97</f>
        <v>569.21</v>
      </c>
      <c r="E75" s="250"/>
    </row>
    <row r="76" spans="1:5" ht="17.25" customHeight="1" x14ac:dyDescent="0.25">
      <c r="A76" s="249" t="s">
        <v>288</v>
      </c>
      <c r="B76" s="257" t="s">
        <v>319</v>
      </c>
      <c r="C76" s="249"/>
      <c r="D76" s="258"/>
      <c r="E76" s="258"/>
    </row>
    <row r="77" spans="1:5" ht="17.25" customHeight="1" x14ac:dyDescent="0.3">
      <c r="A77" s="253" t="s">
        <v>232</v>
      </c>
      <c r="B77" s="252" t="s">
        <v>269</v>
      </c>
      <c r="C77" s="253" t="s">
        <v>252</v>
      </c>
      <c r="D77" s="254">
        <f>'[1]Biểu 5. Cây c.nghiệp, DLieu'!C26</f>
        <v>70</v>
      </c>
      <c r="E77" s="267"/>
    </row>
    <row r="78" spans="1:5" ht="17.25" customHeight="1" x14ac:dyDescent="0.25">
      <c r="A78" s="253" t="s">
        <v>232</v>
      </c>
      <c r="B78" s="252" t="s">
        <v>257</v>
      </c>
      <c r="C78" s="253" t="s">
        <v>258</v>
      </c>
      <c r="D78" s="254">
        <f>'[1]Biểu 5. Cây c.nghiệp, DLieu'!D26</f>
        <v>20</v>
      </c>
      <c r="E78" s="250"/>
    </row>
    <row r="79" spans="1:5" ht="17.25" customHeight="1" x14ac:dyDescent="0.25">
      <c r="A79" s="253" t="s">
        <v>232</v>
      </c>
      <c r="B79" s="252" t="s">
        <v>259</v>
      </c>
      <c r="C79" s="253" t="s">
        <v>162</v>
      </c>
      <c r="D79" s="254">
        <f>'[1]Biểu 5. Cây c.nghiệp, DLieu'!E26</f>
        <v>140</v>
      </c>
      <c r="E79" s="250"/>
    </row>
    <row r="80" spans="1:5" ht="17.25" customHeight="1" x14ac:dyDescent="0.25">
      <c r="A80" s="249" t="s">
        <v>290</v>
      </c>
      <c r="B80" s="257" t="s">
        <v>320</v>
      </c>
      <c r="C80" s="249"/>
      <c r="D80" s="258"/>
      <c r="E80" s="258"/>
    </row>
    <row r="81" spans="1:5" ht="17.25" customHeight="1" x14ac:dyDescent="0.3">
      <c r="A81" s="253" t="s">
        <v>232</v>
      </c>
      <c r="B81" s="252" t="s">
        <v>269</v>
      </c>
      <c r="C81" s="253" t="s">
        <v>252</v>
      </c>
      <c r="D81" s="254">
        <f>'[1]Biểu 5. Cây c.nghiệp, DLieu'!F26</f>
        <v>80</v>
      </c>
      <c r="E81" s="267"/>
    </row>
    <row r="82" spans="1:5" ht="17.25" customHeight="1" x14ac:dyDescent="0.25">
      <c r="A82" s="253" t="s">
        <v>232</v>
      </c>
      <c r="B82" s="252" t="s">
        <v>257</v>
      </c>
      <c r="C82" s="253" t="s">
        <v>258</v>
      </c>
      <c r="D82" s="254">
        <f>'[1]Biểu 5. Cây c.nghiệp, DLieu'!G26</f>
        <v>19.600000000000001</v>
      </c>
      <c r="E82" s="250"/>
    </row>
    <row r="83" spans="1:5" ht="17.25" customHeight="1" x14ac:dyDescent="0.25">
      <c r="A83" s="253" t="s">
        <v>232</v>
      </c>
      <c r="B83" s="252" t="s">
        <v>259</v>
      </c>
      <c r="C83" s="253" t="s">
        <v>162</v>
      </c>
      <c r="D83" s="254">
        <f>'[1]Biểu 5. Cây c.nghiệp, DLieu'!H26</f>
        <v>153</v>
      </c>
      <c r="E83" s="250"/>
    </row>
    <row r="84" spans="1:5" ht="17.25" customHeight="1" x14ac:dyDescent="0.25">
      <c r="A84" s="249" t="s">
        <v>321</v>
      </c>
      <c r="B84" s="257" t="s">
        <v>322</v>
      </c>
      <c r="C84" s="249"/>
      <c r="D84" s="258"/>
      <c r="E84" s="258"/>
    </row>
    <row r="85" spans="1:5" ht="17.25" customHeight="1" x14ac:dyDescent="0.3">
      <c r="A85" s="253" t="s">
        <v>232</v>
      </c>
      <c r="B85" s="252" t="s">
        <v>269</v>
      </c>
      <c r="C85" s="253" t="s">
        <v>252</v>
      </c>
      <c r="D85" s="254">
        <f>'[1]Biểu 5. Cây c.nghiệp, DLieu'!I26</f>
        <v>28</v>
      </c>
      <c r="E85" s="267"/>
    </row>
    <row r="86" spans="1:5" ht="17.25" customHeight="1" x14ac:dyDescent="0.25">
      <c r="A86" s="253" t="s">
        <v>232</v>
      </c>
      <c r="B86" s="252" t="s">
        <v>257</v>
      </c>
      <c r="C86" s="253" t="s">
        <v>258</v>
      </c>
      <c r="D86" s="254">
        <f>'[1]Biểu 5. Cây c.nghiệp, DLieu'!J26</f>
        <v>500</v>
      </c>
      <c r="E86" s="250"/>
    </row>
    <row r="87" spans="1:5" ht="17.25" customHeight="1" x14ac:dyDescent="0.25">
      <c r="A87" s="253" t="s">
        <v>232</v>
      </c>
      <c r="B87" s="252" t="s">
        <v>259</v>
      </c>
      <c r="C87" s="253" t="s">
        <v>162</v>
      </c>
      <c r="D87" s="254">
        <f>'[1]Biểu 5. Cây c.nghiệp, DLieu'!K26</f>
        <v>1400</v>
      </c>
      <c r="E87" s="250"/>
    </row>
    <row r="88" spans="1:5" ht="17.25" customHeight="1" x14ac:dyDescent="0.25">
      <c r="A88" s="249" t="s">
        <v>323</v>
      </c>
      <c r="B88" s="257" t="s">
        <v>7</v>
      </c>
      <c r="C88" s="249"/>
      <c r="D88" s="254"/>
      <c r="E88" s="250"/>
    </row>
    <row r="89" spans="1:5" ht="17.25" customHeight="1" x14ac:dyDescent="0.25">
      <c r="A89" s="253" t="s">
        <v>232</v>
      </c>
      <c r="B89" s="252" t="s">
        <v>269</v>
      </c>
      <c r="C89" s="253" t="s">
        <v>252</v>
      </c>
      <c r="D89" s="254">
        <f>'[1]Biểu 5. Cây c.nghiệp, DLieu'!L26</f>
        <v>25</v>
      </c>
      <c r="E89" s="250"/>
    </row>
    <row r="90" spans="1:5" ht="17.25" customHeight="1" x14ac:dyDescent="0.25">
      <c r="A90" s="253" t="s">
        <v>232</v>
      </c>
      <c r="B90" s="252" t="s">
        <v>257</v>
      </c>
      <c r="C90" s="253" t="s">
        <v>258</v>
      </c>
      <c r="D90" s="254">
        <f>'[1]Biểu 5. Cây c.nghiệp, DLieu'!M26</f>
        <v>120</v>
      </c>
      <c r="E90" s="250"/>
    </row>
    <row r="91" spans="1:5" ht="39" customHeight="1" x14ac:dyDescent="0.25">
      <c r="A91" s="253" t="s">
        <v>232</v>
      </c>
      <c r="B91" s="252" t="s">
        <v>259</v>
      </c>
      <c r="C91" s="253" t="s">
        <v>162</v>
      </c>
      <c r="D91" s="254">
        <f>'[1]Biểu 5. Cây c.nghiệp, DLieu'!N26</f>
        <v>300</v>
      </c>
      <c r="E91" s="250"/>
    </row>
    <row r="92" spans="1:5" ht="17.25" customHeight="1" x14ac:dyDescent="0.25">
      <c r="A92" s="249" t="s">
        <v>324</v>
      </c>
      <c r="B92" s="257" t="s">
        <v>8</v>
      </c>
      <c r="C92" s="249"/>
      <c r="D92" s="254"/>
      <c r="E92" s="250"/>
    </row>
    <row r="93" spans="1:5" ht="17.25" customHeight="1" x14ac:dyDescent="0.25">
      <c r="A93" s="253" t="s">
        <v>232</v>
      </c>
      <c r="B93" s="252" t="s">
        <v>269</v>
      </c>
      <c r="C93" s="253" t="s">
        <v>252</v>
      </c>
      <c r="D93" s="254">
        <f>'[1]Biểu 5. Cây c.nghiệp, DLieu'!O26</f>
        <v>25</v>
      </c>
      <c r="E93" s="250"/>
    </row>
    <row r="94" spans="1:5" ht="17.25" customHeight="1" x14ac:dyDescent="0.25">
      <c r="A94" s="253" t="s">
        <v>232</v>
      </c>
      <c r="B94" s="252" t="s">
        <v>257</v>
      </c>
      <c r="C94" s="253" t="s">
        <v>258</v>
      </c>
      <c r="D94" s="254">
        <f>'[1]Biểu 5. Cây c.nghiệp, DLieu'!P26</f>
        <v>128</v>
      </c>
      <c r="E94" s="250"/>
    </row>
    <row r="95" spans="1:5" ht="17.25" customHeight="1" x14ac:dyDescent="0.25">
      <c r="A95" s="253" t="s">
        <v>232</v>
      </c>
      <c r="B95" s="252" t="s">
        <v>259</v>
      </c>
      <c r="C95" s="253" t="s">
        <v>162</v>
      </c>
      <c r="D95" s="254">
        <f>'[1]Biểu 5. Cây c.nghiệp, DLieu'!Q26</f>
        <v>320</v>
      </c>
      <c r="E95" s="250"/>
    </row>
    <row r="96" spans="1:5" ht="17.25" customHeight="1" x14ac:dyDescent="0.25">
      <c r="A96" s="249" t="s">
        <v>325</v>
      </c>
      <c r="B96" s="257" t="s">
        <v>326</v>
      </c>
      <c r="C96" s="249"/>
      <c r="D96" s="258"/>
      <c r="E96" s="258"/>
    </row>
    <row r="97" spans="1:5" ht="17.25" customHeight="1" x14ac:dyDescent="0.25">
      <c r="A97" s="253" t="s">
        <v>164</v>
      </c>
      <c r="B97" s="252" t="s">
        <v>327</v>
      </c>
      <c r="C97" s="245" t="s">
        <v>252</v>
      </c>
      <c r="D97" s="258">
        <v>366.21</v>
      </c>
      <c r="E97" s="258"/>
    </row>
    <row r="98" spans="1:5" ht="17.25" customHeight="1" x14ac:dyDescent="0.25">
      <c r="A98" s="249" t="s">
        <v>328</v>
      </c>
      <c r="B98" s="257" t="s">
        <v>329</v>
      </c>
      <c r="C98" s="245"/>
      <c r="D98" s="258"/>
      <c r="E98" s="258"/>
    </row>
    <row r="99" spans="1:5" ht="17.25" customHeight="1" x14ac:dyDescent="0.25">
      <c r="A99" s="245" t="s">
        <v>164</v>
      </c>
      <c r="B99" s="252" t="s">
        <v>327</v>
      </c>
      <c r="C99" s="253" t="s">
        <v>252</v>
      </c>
      <c r="D99" s="250">
        <v>407</v>
      </c>
      <c r="E99" s="258"/>
    </row>
    <row r="100" spans="1:5" ht="17.25" customHeight="1" x14ac:dyDescent="0.25">
      <c r="A100" s="245" t="s">
        <v>164</v>
      </c>
      <c r="B100" s="252" t="s">
        <v>330</v>
      </c>
      <c r="C100" s="253" t="s">
        <v>252</v>
      </c>
      <c r="D100" s="254">
        <v>399</v>
      </c>
      <c r="E100" s="258"/>
    </row>
    <row r="101" spans="1:5" ht="17.25" customHeight="1" x14ac:dyDescent="0.25">
      <c r="A101" s="253" t="s">
        <v>232</v>
      </c>
      <c r="B101" s="265" t="s">
        <v>331</v>
      </c>
      <c r="C101" s="259" t="s">
        <v>252</v>
      </c>
      <c r="D101" s="261">
        <v>37</v>
      </c>
      <c r="E101" s="258"/>
    </row>
    <row r="102" spans="1:5" ht="17.25" customHeight="1" x14ac:dyDescent="0.25">
      <c r="A102" s="253" t="s">
        <v>232</v>
      </c>
      <c r="B102" s="265" t="s">
        <v>332</v>
      </c>
      <c r="C102" s="259" t="s">
        <v>252</v>
      </c>
      <c r="D102" s="261">
        <v>362</v>
      </c>
      <c r="E102" s="258"/>
    </row>
    <row r="103" spans="1:5" ht="17.25" customHeight="1" x14ac:dyDescent="0.25">
      <c r="A103" s="253" t="s">
        <v>232</v>
      </c>
      <c r="B103" s="252" t="s">
        <v>257</v>
      </c>
      <c r="C103" s="253" t="s">
        <v>258</v>
      </c>
      <c r="D103" s="254">
        <v>43.4</v>
      </c>
      <c r="E103" s="258"/>
    </row>
    <row r="104" spans="1:5" ht="17.25" customHeight="1" x14ac:dyDescent="0.25">
      <c r="A104" s="253" t="s">
        <v>232</v>
      </c>
      <c r="B104" s="252" t="s">
        <v>259</v>
      </c>
      <c r="C104" s="253" t="s">
        <v>162</v>
      </c>
      <c r="D104" s="268">
        <f>D100*D103/10</f>
        <v>1731.6599999999999</v>
      </c>
      <c r="E104" s="258"/>
    </row>
    <row r="105" spans="1:5" ht="17.25" customHeight="1" x14ac:dyDescent="0.25">
      <c r="A105" s="253" t="s">
        <v>232</v>
      </c>
      <c r="B105" s="264" t="s">
        <v>333</v>
      </c>
      <c r="C105" s="253" t="s">
        <v>252</v>
      </c>
      <c r="D105" s="254">
        <f>'[1]Biểu 5. Cây c.nghiệp, DLieu'!S26</f>
        <v>60</v>
      </c>
      <c r="E105" s="258"/>
    </row>
    <row r="106" spans="1:5" ht="17.25" customHeight="1" x14ac:dyDescent="0.25">
      <c r="A106" s="253" t="s">
        <v>232</v>
      </c>
      <c r="B106" s="264" t="s">
        <v>334</v>
      </c>
      <c r="C106" s="253" t="s">
        <v>252</v>
      </c>
      <c r="D106" s="254">
        <f>'[1]Biểu 5. Cây c.nghiệp, DLieu'!T26</f>
        <v>23</v>
      </c>
      <c r="E106" s="258"/>
    </row>
    <row r="107" spans="1:5" ht="17.25" customHeight="1" x14ac:dyDescent="0.25">
      <c r="A107" s="253" t="s">
        <v>232</v>
      </c>
      <c r="B107" s="264" t="s">
        <v>267</v>
      </c>
      <c r="C107" s="253" t="s">
        <v>252</v>
      </c>
      <c r="D107" s="254">
        <f>'[1]Biểu 5. Cây c.nghiệp, DLieu'!U26</f>
        <v>15</v>
      </c>
      <c r="E107" s="258"/>
    </row>
    <row r="108" spans="1:5" ht="17.25" customHeight="1" x14ac:dyDescent="0.25">
      <c r="A108" s="249" t="s">
        <v>335</v>
      </c>
      <c r="B108" s="269" t="s">
        <v>336</v>
      </c>
      <c r="C108" s="253" t="s">
        <v>252</v>
      </c>
      <c r="D108" s="254"/>
      <c r="E108" s="258"/>
    </row>
    <row r="109" spans="1:5" ht="17.25" customHeight="1" x14ac:dyDescent="0.25">
      <c r="A109" s="245" t="s">
        <v>164</v>
      </c>
      <c r="B109" s="252" t="s">
        <v>327</v>
      </c>
      <c r="C109" s="253" t="s">
        <v>252</v>
      </c>
      <c r="D109" s="254">
        <v>7.03</v>
      </c>
      <c r="E109" s="258"/>
    </row>
    <row r="110" spans="1:5" ht="17.25" customHeight="1" x14ac:dyDescent="0.25">
      <c r="A110" s="245" t="s">
        <v>164</v>
      </c>
      <c r="B110" s="252" t="s">
        <v>330</v>
      </c>
      <c r="C110" s="253" t="s">
        <v>252</v>
      </c>
      <c r="D110" s="254">
        <v>4.5</v>
      </c>
      <c r="E110" s="258"/>
    </row>
    <row r="111" spans="1:5" ht="17.25" customHeight="1" x14ac:dyDescent="0.25">
      <c r="A111" s="245" t="s">
        <v>164</v>
      </c>
      <c r="B111" s="252" t="s">
        <v>337</v>
      </c>
      <c r="C111" s="253" t="s">
        <v>252</v>
      </c>
      <c r="D111" s="254">
        <f>'[1]Biểu 5. Cây c.nghiệp, DLieu'!V26</f>
        <v>7</v>
      </c>
      <c r="E111" s="258"/>
    </row>
    <row r="112" spans="1:5" s="270" customFormat="1" ht="17.25" customHeight="1" x14ac:dyDescent="0.3">
      <c r="A112" s="245" t="s">
        <v>338</v>
      </c>
      <c r="B112" s="246" t="s">
        <v>339</v>
      </c>
      <c r="C112" s="245" t="s">
        <v>252</v>
      </c>
      <c r="D112" s="250">
        <f>'[1]Biểu 5. Cây c.nghiệp, DLieu'!R26</f>
        <v>5</v>
      </c>
      <c r="E112" s="258"/>
    </row>
    <row r="113" spans="1:5" ht="17.25" customHeight="1" x14ac:dyDescent="0.25">
      <c r="A113" s="245" t="s">
        <v>340</v>
      </c>
      <c r="B113" s="246" t="s">
        <v>341</v>
      </c>
      <c r="C113" s="245" t="s">
        <v>252</v>
      </c>
      <c r="D113" s="250">
        <f>'[1]Biểu 5. Cây c.nghiệp, DLieu'!V26</f>
        <v>7</v>
      </c>
      <c r="E113" s="258"/>
    </row>
    <row r="114" spans="1:5" ht="17.25" customHeight="1" x14ac:dyDescent="0.25">
      <c r="A114" s="245">
        <v>5</v>
      </c>
      <c r="B114" s="246" t="s">
        <v>342</v>
      </c>
      <c r="C114" s="253"/>
      <c r="D114" s="250"/>
      <c r="E114" s="250"/>
    </row>
    <row r="115" spans="1:5" ht="17.25" customHeight="1" x14ac:dyDescent="0.3">
      <c r="A115" s="249" t="s">
        <v>343</v>
      </c>
      <c r="B115" s="257" t="s">
        <v>344</v>
      </c>
      <c r="C115" s="249"/>
      <c r="D115" s="258"/>
      <c r="E115" s="267"/>
    </row>
    <row r="116" spans="1:5" ht="17.25" customHeight="1" x14ac:dyDescent="0.3">
      <c r="A116" s="253" t="s">
        <v>164</v>
      </c>
      <c r="B116" s="252" t="s">
        <v>327</v>
      </c>
      <c r="C116" s="253" t="s">
        <v>252</v>
      </c>
      <c r="D116" s="254">
        <v>73.59</v>
      </c>
      <c r="E116" s="271"/>
    </row>
    <row r="117" spans="1:5" ht="17.25" customHeight="1" x14ac:dyDescent="0.3">
      <c r="A117" s="253" t="s">
        <v>164</v>
      </c>
      <c r="B117" s="252" t="s">
        <v>330</v>
      </c>
      <c r="C117" s="253" t="s">
        <v>252</v>
      </c>
      <c r="D117" s="254">
        <v>58.82</v>
      </c>
      <c r="E117" s="267"/>
    </row>
    <row r="118" spans="1:5" ht="17.25" customHeight="1" x14ac:dyDescent="0.3">
      <c r="A118" s="253" t="s">
        <v>232</v>
      </c>
      <c r="B118" s="252" t="s">
        <v>257</v>
      </c>
      <c r="C118" s="253" t="s">
        <v>258</v>
      </c>
      <c r="D118" s="261">
        <v>87</v>
      </c>
      <c r="E118" s="267"/>
    </row>
    <row r="119" spans="1:5" ht="17.25" customHeight="1" x14ac:dyDescent="0.3">
      <c r="A119" s="253" t="s">
        <v>232</v>
      </c>
      <c r="B119" s="252" t="s">
        <v>259</v>
      </c>
      <c r="C119" s="253" t="s">
        <v>162</v>
      </c>
      <c r="D119" s="254">
        <f>D118*D117/10</f>
        <v>511.73400000000004</v>
      </c>
      <c r="E119" s="267"/>
    </row>
    <row r="120" spans="1:5" ht="17.25" customHeight="1" x14ac:dyDescent="0.3">
      <c r="A120" s="253"/>
      <c r="B120" s="265" t="s">
        <v>183</v>
      </c>
      <c r="C120" s="253"/>
      <c r="D120" s="254"/>
      <c r="E120" s="267"/>
    </row>
    <row r="121" spans="1:5" ht="17.25" customHeight="1" x14ac:dyDescent="0.3">
      <c r="A121" s="253" t="s">
        <v>232</v>
      </c>
      <c r="B121" s="264" t="s">
        <v>267</v>
      </c>
      <c r="C121" s="253" t="s">
        <v>252</v>
      </c>
      <c r="D121" s="254">
        <f>'[1]Biểu 6. Cây ăn quả'!C26</f>
        <v>47</v>
      </c>
      <c r="E121" s="267"/>
    </row>
    <row r="122" spans="1:5" ht="17.25" customHeight="1" x14ac:dyDescent="0.3">
      <c r="A122" s="249" t="s">
        <v>345</v>
      </c>
      <c r="B122" s="257" t="s">
        <v>346</v>
      </c>
      <c r="C122" s="249"/>
      <c r="D122" s="258"/>
      <c r="E122" s="267"/>
    </row>
    <row r="123" spans="1:5" ht="17.25" customHeight="1" x14ac:dyDescent="0.3">
      <c r="A123" s="253" t="s">
        <v>164</v>
      </c>
      <c r="B123" s="252" t="s">
        <v>327</v>
      </c>
      <c r="C123" s="253" t="s">
        <v>252</v>
      </c>
      <c r="D123" s="254">
        <v>436.34</v>
      </c>
      <c r="E123" s="267"/>
    </row>
    <row r="124" spans="1:5" ht="17.25" customHeight="1" x14ac:dyDescent="0.3">
      <c r="A124" s="253" t="s">
        <v>164</v>
      </c>
      <c r="B124" s="252" t="s">
        <v>330</v>
      </c>
      <c r="C124" s="253" t="s">
        <v>252</v>
      </c>
      <c r="D124" s="254">
        <v>405.6</v>
      </c>
      <c r="E124" s="267"/>
    </row>
    <row r="125" spans="1:5" ht="17.25" customHeight="1" x14ac:dyDescent="0.3">
      <c r="A125" s="253" t="s">
        <v>232</v>
      </c>
      <c r="B125" s="252" t="s">
        <v>257</v>
      </c>
      <c r="C125" s="253" t="s">
        <v>258</v>
      </c>
      <c r="D125" s="254">
        <v>93.8</v>
      </c>
      <c r="E125" s="267"/>
    </row>
    <row r="126" spans="1:5" ht="17.25" customHeight="1" x14ac:dyDescent="0.3">
      <c r="A126" s="253" t="s">
        <v>232</v>
      </c>
      <c r="B126" s="252" t="s">
        <v>259</v>
      </c>
      <c r="C126" s="253" t="s">
        <v>162</v>
      </c>
      <c r="D126" s="254">
        <f>D125*D124/10</f>
        <v>3804.5279999999998</v>
      </c>
      <c r="E126" s="267"/>
    </row>
    <row r="127" spans="1:5" ht="17.25" customHeight="1" x14ac:dyDescent="0.3">
      <c r="A127" s="253"/>
      <c r="B127" s="265" t="s">
        <v>183</v>
      </c>
      <c r="C127" s="253"/>
      <c r="D127" s="254"/>
      <c r="E127" s="267"/>
    </row>
    <row r="128" spans="1:5" ht="17.25" customHeight="1" x14ac:dyDescent="0.3">
      <c r="A128" s="253" t="s">
        <v>232</v>
      </c>
      <c r="B128" s="264" t="s">
        <v>333</v>
      </c>
      <c r="C128" s="253" t="s">
        <v>252</v>
      </c>
      <c r="D128" s="254">
        <f>'[1]Biểu 6. Cây ăn quả'!D26</f>
        <v>200</v>
      </c>
      <c r="E128" s="267"/>
    </row>
    <row r="129" spans="1:5" ht="17.25" customHeight="1" x14ac:dyDescent="0.3">
      <c r="A129" s="249" t="s">
        <v>347</v>
      </c>
      <c r="B129" s="257" t="s">
        <v>348</v>
      </c>
      <c r="C129" s="249"/>
      <c r="D129" s="258"/>
      <c r="E129" s="267"/>
    </row>
    <row r="130" spans="1:5" ht="17.25" customHeight="1" x14ac:dyDescent="0.3">
      <c r="A130" s="253" t="s">
        <v>232</v>
      </c>
      <c r="B130" s="252" t="s">
        <v>327</v>
      </c>
      <c r="C130" s="253" t="s">
        <v>252</v>
      </c>
      <c r="D130" s="254">
        <v>141</v>
      </c>
      <c r="E130" s="267"/>
    </row>
    <row r="131" spans="1:5" ht="17.25" customHeight="1" x14ac:dyDescent="0.3">
      <c r="A131" s="253" t="s">
        <v>232</v>
      </c>
      <c r="B131" s="252" t="s">
        <v>330</v>
      </c>
      <c r="C131" s="253" t="s">
        <v>252</v>
      </c>
      <c r="D131" s="254">
        <v>99</v>
      </c>
      <c r="E131" s="267"/>
    </row>
    <row r="132" spans="1:5" ht="17.25" customHeight="1" x14ac:dyDescent="0.3">
      <c r="A132" s="253" t="s">
        <v>232</v>
      </c>
      <c r="B132" s="252" t="s">
        <v>257</v>
      </c>
      <c r="C132" s="253" t="s">
        <v>258</v>
      </c>
      <c r="D132" s="254">
        <v>45</v>
      </c>
      <c r="E132" s="267"/>
    </row>
    <row r="133" spans="1:5" ht="17.25" customHeight="1" x14ac:dyDescent="0.3">
      <c r="A133" s="253" t="s">
        <v>232</v>
      </c>
      <c r="B133" s="252" t="s">
        <v>259</v>
      </c>
      <c r="C133" s="253" t="s">
        <v>162</v>
      </c>
      <c r="D133" s="254">
        <f>D132*D131/10</f>
        <v>445.5</v>
      </c>
      <c r="E133" s="267"/>
    </row>
    <row r="134" spans="1:5" ht="17.25" customHeight="1" x14ac:dyDescent="0.3">
      <c r="A134" s="253"/>
      <c r="B134" s="265" t="s">
        <v>183</v>
      </c>
      <c r="C134" s="253"/>
      <c r="D134" s="254"/>
      <c r="E134" s="267"/>
    </row>
    <row r="135" spans="1:5" ht="17.25" customHeight="1" x14ac:dyDescent="0.3">
      <c r="A135" s="253" t="s">
        <v>232</v>
      </c>
      <c r="B135" s="264" t="s">
        <v>333</v>
      </c>
      <c r="C135" s="253" t="s">
        <v>252</v>
      </c>
      <c r="D135" s="254">
        <f>'[1]Biểu 6. Cây ăn quả'!E26</f>
        <v>80</v>
      </c>
      <c r="E135" s="267"/>
    </row>
    <row r="136" spans="1:5" ht="17.25" customHeight="1" x14ac:dyDescent="0.3">
      <c r="A136" s="253" t="s">
        <v>232</v>
      </c>
      <c r="B136" s="264" t="s">
        <v>334</v>
      </c>
      <c r="C136" s="253" t="s">
        <v>252</v>
      </c>
      <c r="D136" s="254">
        <f>'[1]Biểu 6. Cây ăn quả'!F26</f>
        <v>8</v>
      </c>
      <c r="E136" s="267"/>
    </row>
    <row r="137" spans="1:5" ht="17.25" customHeight="1" x14ac:dyDescent="0.3">
      <c r="A137" s="253" t="s">
        <v>232</v>
      </c>
      <c r="B137" s="264" t="s">
        <v>267</v>
      </c>
      <c r="C137" s="253" t="s">
        <v>252</v>
      </c>
      <c r="D137" s="254">
        <f>'[1]Biểu 6. Cây ăn quả'!G26</f>
        <v>30</v>
      </c>
      <c r="E137" s="267"/>
    </row>
    <row r="138" spans="1:5" ht="17.25" customHeight="1" x14ac:dyDescent="0.35">
      <c r="A138" s="245" t="s">
        <v>349</v>
      </c>
      <c r="B138" s="263" t="s">
        <v>350</v>
      </c>
      <c r="C138" s="253"/>
      <c r="D138" s="250"/>
      <c r="E138" s="272"/>
    </row>
    <row r="139" spans="1:5" ht="17.25" customHeight="1" x14ac:dyDescent="0.35">
      <c r="A139" s="253" t="s">
        <v>232</v>
      </c>
      <c r="B139" s="252" t="s">
        <v>327</v>
      </c>
      <c r="C139" s="253" t="s">
        <v>252</v>
      </c>
      <c r="D139" s="254">
        <v>33</v>
      </c>
      <c r="E139" s="272"/>
    </row>
    <row r="140" spans="1:5" ht="17.25" customHeight="1" x14ac:dyDescent="0.35">
      <c r="A140" s="253" t="s">
        <v>232</v>
      </c>
      <c r="B140" s="252" t="s">
        <v>330</v>
      </c>
      <c r="C140" s="253" t="s">
        <v>252</v>
      </c>
      <c r="D140" s="254">
        <v>33</v>
      </c>
      <c r="E140" s="272"/>
    </row>
    <row r="141" spans="1:5" ht="17.25" customHeight="1" x14ac:dyDescent="0.35">
      <c r="A141" s="253" t="s">
        <v>232</v>
      </c>
      <c r="B141" s="252" t="s">
        <v>257</v>
      </c>
      <c r="C141" s="253" t="s">
        <v>258</v>
      </c>
      <c r="D141" s="254">
        <v>52.2</v>
      </c>
      <c r="E141" s="272"/>
    </row>
    <row r="142" spans="1:5" ht="17.25" customHeight="1" x14ac:dyDescent="0.35">
      <c r="A142" s="253" t="s">
        <v>232</v>
      </c>
      <c r="B142" s="252" t="s">
        <v>259</v>
      </c>
      <c r="C142" s="253" t="s">
        <v>162</v>
      </c>
      <c r="D142" s="254">
        <f>D141*D140/10</f>
        <v>172.26000000000002</v>
      </c>
      <c r="E142" s="272"/>
    </row>
    <row r="143" spans="1:5" ht="17.25" customHeight="1" x14ac:dyDescent="0.35">
      <c r="A143" s="253"/>
      <c r="B143" s="265" t="s">
        <v>183</v>
      </c>
      <c r="C143" s="253"/>
      <c r="D143" s="254"/>
      <c r="E143" s="272"/>
    </row>
    <row r="144" spans="1:5" ht="17.25" customHeight="1" x14ac:dyDescent="0.35">
      <c r="A144" s="253" t="s">
        <v>232</v>
      </c>
      <c r="B144" s="264" t="s">
        <v>333</v>
      </c>
      <c r="C144" s="253" t="s">
        <v>252</v>
      </c>
      <c r="D144" s="254">
        <f>'[1]Biểu 6. Cây ăn quả'!H26</f>
        <v>20</v>
      </c>
      <c r="E144" s="272"/>
    </row>
    <row r="145" spans="1:5" ht="17.25" customHeight="1" x14ac:dyDescent="0.35">
      <c r="A145" s="253" t="s">
        <v>232</v>
      </c>
      <c r="B145" s="264" t="s">
        <v>334</v>
      </c>
      <c r="C145" s="253" t="s">
        <v>252</v>
      </c>
      <c r="D145" s="254">
        <f>'[1]Biểu 6. Cây ăn quả'!I26</f>
        <v>20</v>
      </c>
      <c r="E145" s="272"/>
    </row>
    <row r="146" spans="1:5" ht="17.25" customHeight="1" x14ac:dyDescent="0.35">
      <c r="A146" s="253" t="s">
        <v>232</v>
      </c>
      <c r="B146" s="264" t="s">
        <v>267</v>
      </c>
      <c r="C146" s="253" t="s">
        <v>252</v>
      </c>
      <c r="D146" s="254">
        <f>'[1]Biểu 6. Cây ăn quả'!J26</f>
        <v>37</v>
      </c>
      <c r="E146" s="272"/>
    </row>
    <row r="147" spans="1:5" ht="17.25" customHeight="1" x14ac:dyDescent="0.35">
      <c r="A147" s="245" t="s">
        <v>351</v>
      </c>
      <c r="B147" s="263" t="s">
        <v>352</v>
      </c>
      <c r="C147" s="253"/>
      <c r="D147" s="250"/>
      <c r="E147" s="272"/>
    </row>
    <row r="148" spans="1:5" ht="17.25" customHeight="1" x14ac:dyDescent="0.35">
      <c r="A148" s="253" t="s">
        <v>232</v>
      </c>
      <c r="B148" s="252" t="s">
        <v>327</v>
      </c>
      <c r="C148" s="253" t="s">
        <v>252</v>
      </c>
      <c r="D148" s="254">
        <v>53</v>
      </c>
      <c r="E148" s="272"/>
    </row>
    <row r="149" spans="1:5" ht="17.25" customHeight="1" x14ac:dyDescent="0.35">
      <c r="A149" s="253" t="s">
        <v>232</v>
      </c>
      <c r="B149" s="252" t="s">
        <v>330</v>
      </c>
      <c r="C149" s="253" t="s">
        <v>252</v>
      </c>
      <c r="D149" s="254">
        <v>53</v>
      </c>
      <c r="E149" s="272"/>
    </row>
    <row r="150" spans="1:5" ht="17.25" customHeight="1" x14ac:dyDescent="0.35">
      <c r="A150" s="253" t="s">
        <v>232</v>
      </c>
      <c r="B150" s="252" t="s">
        <v>257</v>
      </c>
      <c r="C150" s="253" t="s">
        <v>258</v>
      </c>
      <c r="D150" s="254">
        <v>142</v>
      </c>
      <c r="E150" s="272"/>
    </row>
    <row r="151" spans="1:5" ht="17.25" customHeight="1" x14ac:dyDescent="0.35">
      <c r="A151" s="253" t="s">
        <v>232</v>
      </c>
      <c r="B151" s="252" t="s">
        <v>259</v>
      </c>
      <c r="C151" s="253" t="s">
        <v>162</v>
      </c>
      <c r="D151" s="254">
        <v>753</v>
      </c>
      <c r="E151" s="272"/>
    </row>
    <row r="152" spans="1:5" ht="30.75" customHeight="1" x14ac:dyDescent="0.35">
      <c r="A152" s="245">
        <v>6</v>
      </c>
      <c r="B152" s="263" t="s">
        <v>353</v>
      </c>
      <c r="C152" s="245" t="s">
        <v>252</v>
      </c>
      <c r="D152" s="250">
        <f>'[1]Biểu 7.DT chuyển đổi, 100 triệu'!C26</f>
        <v>400</v>
      </c>
      <c r="E152" s="272"/>
    </row>
    <row r="153" spans="1:5" ht="30.75" customHeight="1" x14ac:dyDescent="0.25">
      <c r="A153" s="245" t="s">
        <v>270</v>
      </c>
      <c r="B153" s="246" t="s">
        <v>271</v>
      </c>
      <c r="C153" s="245"/>
      <c r="D153" s="250"/>
      <c r="E153" s="250"/>
    </row>
    <row r="154" spans="1:5" ht="17.25" customHeight="1" x14ac:dyDescent="0.25">
      <c r="A154" s="245">
        <v>1</v>
      </c>
      <c r="B154" s="246" t="s">
        <v>354</v>
      </c>
      <c r="C154" s="246"/>
      <c r="D154" s="273"/>
      <c r="E154" s="250"/>
    </row>
    <row r="155" spans="1:5" ht="17.25" customHeight="1" x14ac:dyDescent="0.25">
      <c r="A155" s="274" t="s">
        <v>254</v>
      </c>
      <c r="B155" s="275" t="s">
        <v>273</v>
      </c>
      <c r="C155" s="274"/>
      <c r="D155" s="258"/>
      <c r="E155" s="266"/>
    </row>
    <row r="156" spans="1:5" ht="17.25" customHeight="1" x14ac:dyDescent="0.25">
      <c r="A156" s="276" t="s">
        <v>164</v>
      </c>
      <c r="B156" s="277" t="s">
        <v>274</v>
      </c>
      <c r="C156" s="276" t="s">
        <v>287</v>
      </c>
      <c r="D156" s="278">
        <f>D157+D158+D159</f>
        <v>9330</v>
      </c>
      <c r="E156" s="250"/>
    </row>
    <row r="157" spans="1:5" ht="17.25" customHeight="1" x14ac:dyDescent="0.25">
      <c r="A157" s="279" t="s">
        <v>232</v>
      </c>
      <c r="B157" s="280" t="s">
        <v>355</v>
      </c>
      <c r="C157" s="281" t="s">
        <v>287</v>
      </c>
      <c r="D157" s="268">
        <f>'[1]Biểu 8. PTr Chăn nuôi'!C28</f>
        <v>6050</v>
      </c>
      <c r="E157" s="278"/>
    </row>
    <row r="158" spans="1:5" ht="17.25" customHeight="1" x14ac:dyDescent="0.25">
      <c r="A158" s="279" t="s">
        <v>232</v>
      </c>
      <c r="B158" s="280" t="s">
        <v>356</v>
      </c>
      <c r="C158" s="281" t="s">
        <v>287</v>
      </c>
      <c r="D158" s="268">
        <f>'[1]Biểu 8. PTr Chăn nuôi'!D28</f>
        <v>2930</v>
      </c>
      <c r="E158" s="278"/>
    </row>
    <row r="159" spans="1:5" ht="17.25" customHeight="1" x14ac:dyDescent="0.25">
      <c r="A159" s="279" t="s">
        <v>232</v>
      </c>
      <c r="B159" s="280" t="s">
        <v>357</v>
      </c>
      <c r="C159" s="281" t="s">
        <v>287</v>
      </c>
      <c r="D159" s="268">
        <f>'[1]Biểu 8. PTr Chăn nuôi'!E28</f>
        <v>350</v>
      </c>
      <c r="E159" s="278"/>
    </row>
    <row r="160" spans="1:5" ht="17.25" customHeight="1" x14ac:dyDescent="0.25">
      <c r="A160" s="276" t="s">
        <v>164</v>
      </c>
      <c r="B160" s="277" t="s">
        <v>9</v>
      </c>
      <c r="C160" s="276" t="s">
        <v>287</v>
      </c>
      <c r="D160" s="278">
        <v>2030</v>
      </c>
      <c r="E160" s="278"/>
    </row>
    <row r="161" spans="1:5" ht="17.25" customHeight="1" x14ac:dyDescent="0.25">
      <c r="A161" s="279" t="s">
        <v>232</v>
      </c>
      <c r="B161" s="280" t="s">
        <v>355</v>
      </c>
      <c r="C161" s="281" t="s">
        <v>287</v>
      </c>
      <c r="D161" s="268">
        <f>'[1]Biểu 8. PTr Chăn nuôi'!F28</f>
        <v>1252.3499999999999</v>
      </c>
      <c r="E161" s="278"/>
    </row>
    <row r="162" spans="1:5" ht="17.25" customHeight="1" x14ac:dyDescent="0.25">
      <c r="A162" s="279" t="s">
        <v>232</v>
      </c>
      <c r="B162" s="280" t="s">
        <v>356</v>
      </c>
      <c r="C162" s="281" t="s">
        <v>287</v>
      </c>
      <c r="D162" s="268">
        <f>'[1]Biểu 8. PTr Chăn nuôi'!G28</f>
        <v>734.84400000000005</v>
      </c>
      <c r="E162" s="278"/>
    </row>
    <row r="163" spans="1:5" ht="17.25" customHeight="1" x14ac:dyDescent="0.25">
      <c r="A163" s="279" t="s">
        <v>232</v>
      </c>
      <c r="B163" s="280" t="s">
        <v>357</v>
      </c>
      <c r="C163" s="281" t="s">
        <v>287</v>
      </c>
      <c r="D163" s="268">
        <f>'[1]Biểu 8. PTr Chăn nuôi'!H28</f>
        <v>45</v>
      </c>
      <c r="E163" s="278"/>
    </row>
    <row r="164" spans="1:5" ht="17.25" customHeight="1" x14ac:dyDescent="0.25">
      <c r="A164" s="276" t="s">
        <v>164</v>
      </c>
      <c r="B164" s="277" t="s">
        <v>10</v>
      </c>
      <c r="C164" s="276" t="s">
        <v>162</v>
      </c>
      <c r="D164" s="278">
        <v>452</v>
      </c>
      <c r="E164" s="278"/>
    </row>
    <row r="165" spans="1:5" ht="18.75" x14ac:dyDescent="0.25">
      <c r="A165" s="279" t="s">
        <v>232</v>
      </c>
      <c r="B165" s="280" t="s">
        <v>355</v>
      </c>
      <c r="C165" s="281" t="s">
        <v>162</v>
      </c>
      <c r="D165" s="268">
        <f>'[1]Biểu 8. PTr Chăn nuôi'!I28</f>
        <v>289.29284999999999</v>
      </c>
      <c r="E165" s="278"/>
    </row>
    <row r="166" spans="1:5" ht="18.75" x14ac:dyDescent="0.25">
      <c r="A166" s="279" t="s">
        <v>232</v>
      </c>
      <c r="B166" s="280" t="s">
        <v>356</v>
      </c>
      <c r="C166" s="281" t="s">
        <v>162</v>
      </c>
      <c r="D166" s="268">
        <f>'[1]Biểu 8. PTr Chăn nuôi'!J28</f>
        <v>154.31724</v>
      </c>
      <c r="E166" s="278"/>
    </row>
    <row r="167" spans="1:5" ht="18.75" x14ac:dyDescent="0.25">
      <c r="A167" s="279" t="s">
        <v>232</v>
      </c>
      <c r="B167" s="280" t="s">
        <v>357</v>
      </c>
      <c r="C167" s="281" t="s">
        <v>162</v>
      </c>
      <c r="D167" s="282">
        <f>'[1]Biểu 8. PTr Chăn nuôi'!K28</f>
        <v>9</v>
      </c>
      <c r="E167" s="278"/>
    </row>
    <row r="168" spans="1:5" ht="19.5" x14ac:dyDescent="0.25">
      <c r="A168" s="274" t="s">
        <v>262</v>
      </c>
      <c r="B168" s="275" t="s">
        <v>275</v>
      </c>
      <c r="C168" s="274"/>
      <c r="D168" s="283">
        <f>D169+D170</f>
        <v>5780</v>
      </c>
      <c r="E168" s="283"/>
    </row>
    <row r="169" spans="1:5" ht="18.75" x14ac:dyDescent="0.25">
      <c r="A169" s="281" t="s">
        <v>164</v>
      </c>
      <c r="B169" s="280" t="s">
        <v>358</v>
      </c>
      <c r="C169" s="281" t="s">
        <v>287</v>
      </c>
      <c r="D169" s="268">
        <f>'[1]Biểu 8. PTr Chăn nuôi'!L28</f>
        <v>4300</v>
      </c>
      <c r="E169" s="278"/>
    </row>
    <row r="170" spans="1:5" ht="18.75" x14ac:dyDescent="0.25">
      <c r="A170" s="281" t="s">
        <v>164</v>
      </c>
      <c r="B170" s="280" t="s">
        <v>9</v>
      </c>
      <c r="C170" s="281" t="s">
        <v>287</v>
      </c>
      <c r="D170" s="268">
        <f>'[1]Biểu 8. PTr Chăn nuôi'!M28</f>
        <v>1480</v>
      </c>
      <c r="E170" s="278"/>
    </row>
    <row r="171" spans="1:5" ht="18.75" x14ac:dyDescent="0.25">
      <c r="A171" s="281" t="s">
        <v>164</v>
      </c>
      <c r="B171" s="280" t="s">
        <v>10</v>
      </c>
      <c r="C171" s="281" t="s">
        <v>162</v>
      </c>
      <c r="D171" s="268">
        <f>'[1]Biểu 8. PTr Chăn nuôi'!N28</f>
        <v>30.192</v>
      </c>
      <c r="E171" s="278"/>
    </row>
    <row r="172" spans="1:5" ht="19.5" x14ac:dyDescent="0.25">
      <c r="A172" s="274" t="s">
        <v>263</v>
      </c>
      <c r="B172" s="275" t="s">
        <v>11</v>
      </c>
      <c r="C172" s="274"/>
      <c r="D172" s="283">
        <f>D173+D174</f>
        <v>90210</v>
      </c>
      <c r="E172" s="283"/>
    </row>
    <row r="173" spans="1:5" ht="18.75" x14ac:dyDescent="0.25">
      <c r="A173" s="281" t="s">
        <v>164</v>
      </c>
      <c r="B173" s="280" t="s">
        <v>358</v>
      </c>
      <c r="C173" s="281" t="s">
        <v>287</v>
      </c>
      <c r="D173" s="268">
        <f>'[1]Biểu 8. PTr Chăn nuôi'!O28</f>
        <v>58010</v>
      </c>
      <c r="E173" s="278"/>
    </row>
    <row r="174" spans="1:5" ht="18.75" x14ac:dyDescent="0.25">
      <c r="A174" s="281" t="s">
        <v>164</v>
      </c>
      <c r="B174" s="280" t="s">
        <v>9</v>
      </c>
      <c r="C174" s="281" t="s">
        <v>287</v>
      </c>
      <c r="D174" s="268">
        <f>'[1]Biểu 8. PTr Chăn nuôi'!P28</f>
        <v>32200</v>
      </c>
      <c r="E174" s="278"/>
    </row>
    <row r="175" spans="1:5" ht="18.75" x14ac:dyDescent="0.25">
      <c r="A175" s="281" t="s">
        <v>164</v>
      </c>
      <c r="B175" s="280" t="s">
        <v>10</v>
      </c>
      <c r="C175" s="281" t="s">
        <v>162</v>
      </c>
      <c r="D175" s="268">
        <f>'[1]Biểu 8. PTr Chăn nuôi'!Q28</f>
        <v>2254</v>
      </c>
      <c r="E175" s="278"/>
    </row>
    <row r="176" spans="1:5" ht="19.5" x14ac:dyDescent="0.25">
      <c r="A176" s="274" t="s">
        <v>276</v>
      </c>
      <c r="B176" s="275" t="s">
        <v>12</v>
      </c>
      <c r="C176" s="274"/>
      <c r="D176" s="283">
        <f>D177+D178</f>
        <v>1284140</v>
      </c>
      <c r="E176" s="283"/>
    </row>
    <row r="177" spans="1:5" ht="18.75" x14ac:dyDescent="0.25">
      <c r="A177" s="281" t="s">
        <v>164</v>
      </c>
      <c r="B177" s="280" t="s">
        <v>358</v>
      </c>
      <c r="C177" s="281" t="s">
        <v>287</v>
      </c>
      <c r="D177" s="268">
        <f>'[1]Biểu 8. PTr Chăn nuôi'!R28</f>
        <v>824140</v>
      </c>
      <c r="E177" s="278"/>
    </row>
    <row r="178" spans="1:5" ht="18.75" x14ac:dyDescent="0.25">
      <c r="A178" s="281" t="s">
        <v>164</v>
      </c>
      <c r="B178" s="280" t="s">
        <v>9</v>
      </c>
      <c r="C178" s="281" t="s">
        <v>287</v>
      </c>
      <c r="D178" s="268">
        <f>'[1]Biểu 8. PTr Chăn nuôi'!S28</f>
        <v>460000</v>
      </c>
      <c r="E178" s="250"/>
    </row>
    <row r="179" spans="1:5" ht="18.75" x14ac:dyDescent="0.25">
      <c r="A179" s="281" t="s">
        <v>164</v>
      </c>
      <c r="B179" s="280" t="s">
        <v>10</v>
      </c>
      <c r="C179" s="281" t="s">
        <v>162</v>
      </c>
      <c r="D179" s="268">
        <f>'[1]Biểu 8. PTr Chăn nuôi'!T28</f>
        <v>920</v>
      </c>
      <c r="E179" s="250"/>
    </row>
    <row r="180" spans="1:5" ht="18.75" x14ac:dyDescent="0.25">
      <c r="A180" s="276">
        <v>2</v>
      </c>
      <c r="B180" s="277" t="s">
        <v>272</v>
      </c>
      <c r="C180" s="276" t="s">
        <v>162</v>
      </c>
      <c r="D180" s="284">
        <v>3656</v>
      </c>
      <c r="E180" s="250"/>
    </row>
    <row r="181" spans="1:5" ht="18.75" x14ac:dyDescent="0.25">
      <c r="A181" s="276">
        <v>3</v>
      </c>
      <c r="B181" s="277" t="s">
        <v>277</v>
      </c>
      <c r="C181" s="276"/>
      <c r="D181" s="250"/>
      <c r="E181" s="250"/>
    </row>
    <row r="182" spans="1:5" ht="19.5" x14ac:dyDescent="0.25">
      <c r="A182" s="274" t="s">
        <v>278</v>
      </c>
      <c r="B182" s="275" t="s">
        <v>279</v>
      </c>
      <c r="C182" s="274"/>
      <c r="D182" s="258"/>
      <c r="E182" s="258"/>
    </row>
    <row r="183" spans="1:5" ht="19.5" x14ac:dyDescent="0.25">
      <c r="A183" s="274" t="s">
        <v>164</v>
      </c>
      <c r="B183" s="275" t="s">
        <v>280</v>
      </c>
      <c r="C183" s="274" t="s">
        <v>281</v>
      </c>
      <c r="D183" s="283">
        <f>D184+D185</f>
        <v>10140</v>
      </c>
      <c r="E183" s="258"/>
    </row>
    <row r="184" spans="1:5" ht="18.75" x14ac:dyDescent="0.25">
      <c r="A184" s="281" t="s">
        <v>232</v>
      </c>
      <c r="B184" s="280" t="s">
        <v>282</v>
      </c>
      <c r="C184" s="281" t="s">
        <v>281</v>
      </c>
      <c r="D184" s="268">
        <f>'[1]Biểu 10. Trang trai, Tiêm phòng'!F28</f>
        <v>5070</v>
      </c>
      <c r="E184" s="250"/>
    </row>
    <row r="185" spans="1:5" ht="18.75" x14ac:dyDescent="0.25">
      <c r="A185" s="281" t="s">
        <v>232</v>
      </c>
      <c r="B185" s="280" t="s">
        <v>283</v>
      </c>
      <c r="C185" s="281" t="s">
        <v>281</v>
      </c>
      <c r="D185" s="268">
        <f>'[1]Biểu 10. Trang trai, Tiêm phòng'!G28</f>
        <v>5070</v>
      </c>
      <c r="E185" s="250"/>
    </row>
    <row r="186" spans="1:5" ht="19.5" x14ac:dyDescent="0.25">
      <c r="A186" s="274" t="s">
        <v>164</v>
      </c>
      <c r="B186" s="275" t="s">
        <v>284</v>
      </c>
      <c r="C186" s="274" t="s">
        <v>281</v>
      </c>
      <c r="D186" s="283">
        <f>D187+D188</f>
        <v>10140</v>
      </c>
      <c r="E186" s="258"/>
    </row>
    <row r="187" spans="1:5" ht="18.75" x14ac:dyDescent="0.25">
      <c r="A187" s="281" t="s">
        <v>232</v>
      </c>
      <c r="B187" s="280" t="s">
        <v>282</v>
      </c>
      <c r="C187" s="281" t="s">
        <v>281</v>
      </c>
      <c r="D187" s="268">
        <f>'[1]Biểu 10. Trang trai, Tiêm phòng'!I28</f>
        <v>5070</v>
      </c>
      <c r="E187" s="250"/>
    </row>
    <row r="188" spans="1:5" ht="18.75" x14ac:dyDescent="0.25">
      <c r="A188" s="281" t="s">
        <v>232</v>
      </c>
      <c r="B188" s="280" t="s">
        <v>283</v>
      </c>
      <c r="C188" s="281" t="s">
        <v>281</v>
      </c>
      <c r="D188" s="268">
        <f>'[1]Biểu 10. Trang trai, Tiêm phòng'!J28</f>
        <v>5070</v>
      </c>
      <c r="E188" s="250"/>
    </row>
    <row r="189" spans="1:5" ht="19.5" x14ac:dyDescent="0.25">
      <c r="A189" s="274" t="s">
        <v>285</v>
      </c>
      <c r="B189" s="275" t="s">
        <v>286</v>
      </c>
      <c r="C189" s="281" t="s">
        <v>287</v>
      </c>
      <c r="D189" s="268">
        <f>'[1]Biểu 10. Trang trai, Tiêm phòng'!L28</f>
        <v>6740</v>
      </c>
      <c r="E189" s="258"/>
    </row>
    <row r="190" spans="1:5" ht="19.5" x14ac:dyDescent="0.25">
      <c r="A190" s="274">
        <v>4</v>
      </c>
      <c r="B190" s="275" t="s">
        <v>359</v>
      </c>
      <c r="C190" s="281"/>
      <c r="D190" s="283">
        <v>3</v>
      </c>
      <c r="E190" s="258"/>
    </row>
    <row r="191" spans="1:5" ht="19.5" x14ac:dyDescent="0.25">
      <c r="A191" s="274" t="s">
        <v>360</v>
      </c>
      <c r="B191" s="275" t="s">
        <v>13</v>
      </c>
      <c r="C191" s="281"/>
      <c r="D191" s="283">
        <f>D192+D193</f>
        <v>3</v>
      </c>
      <c r="E191" s="258"/>
    </row>
    <row r="192" spans="1:5" ht="19.5" x14ac:dyDescent="0.25">
      <c r="A192" s="281" t="s">
        <v>232</v>
      </c>
      <c r="B192" s="280" t="s">
        <v>14</v>
      </c>
      <c r="C192" s="281" t="s">
        <v>289</v>
      </c>
      <c r="D192" s="268">
        <f>'[1]Biểu 10. Trang trai, Tiêm phòng'!C28</f>
        <v>1</v>
      </c>
      <c r="E192" s="258"/>
    </row>
    <row r="193" spans="1:5" ht="19.5" x14ac:dyDescent="0.25">
      <c r="A193" s="281" t="s">
        <v>232</v>
      </c>
      <c r="B193" s="280" t="s">
        <v>15</v>
      </c>
      <c r="C193" s="281" t="s">
        <v>289</v>
      </c>
      <c r="D193" s="268">
        <f>'[1]Biểu 10. Trang trai, Tiêm phòng'!D28</f>
        <v>2</v>
      </c>
      <c r="E193" s="258"/>
    </row>
    <row r="194" spans="1:5" s="285" customFormat="1" ht="19.5" x14ac:dyDescent="0.35">
      <c r="A194" s="274" t="s">
        <v>164</v>
      </c>
      <c r="B194" s="275" t="s">
        <v>16</v>
      </c>
      <c r="C194" s="274"/>
      <c r="D194" s="283"/>
      <c r="E194" s="258"/>
    </row>
    <row r="195" spans="1:5" ht="18.75" x14ac:dyDescent="0.25">
      <c r="A195" s="245" t="s">
        <v>291</v>
      </c>
      <c r="B195" s="246" t="s">
        <v>292</v>
      </c>
      <c r="C195" s="245"/>
      <c r="D195" s="250"/>
      <c r="E195" s="250"/>
    </row>
    <row r="196" spans="1:5" ht="19.5" x14ac:dyDescent="0.25">
      <c r="A196" s="249">
        <v>1</v>
      </c>
      <c r="B196" s="246" t="s">
        <v>361</v>
      </c>
      <c r="C196" s="245" t="s">
        <v>252</v>
      </c>
      <c r="D196" s="250">
        <f>D199+D202</f>
        <v>370</v>
      </c>
      <c r="E196" s="250"/>
    </row>
    <row r="197" spans="1:5" ht="19.5" x14ac:dyDescent="0.25">
      <c r="A197" s="249"/>
      <c r="B197" s="252" t="s">
        <v>257</v>
      </c>
      <c r="C197" s="253" t="s">
        <v>258</v>
      </c>
      <c r="D197" s="254">
        <v>18.87</v>
      </c>
      <c r="E197" s="250"/>
    </row>
    <row r="198" spans="1:5" ht="19.5" x14ac:dyDescent="0.25">
      <c r="A198" s="249"/>
      <c r="B198" s="252" t="s">
        <v>259</v>
      </c>
      <c r="C198" s="253" t="s">
        <v>162</v>
      </c>
      <c r="D198" s="254">
        <v>698</v>
      </c>
      <c r="E198" s="250"/>
    </row>
    <row r="199" spans="1:5" ht="18.75" x14ac:dyDescent="0.25">
      <c r="A199" s="245" t="s">
        <v>254</v>
      </c>
      <c r="B199" s="246" t="s">
        <v>362</v>
      </c>
      <c r="C199" s="245" t="s">
        <v>252</v>
      </c>
      <c r="D199" s="250">
        <f>'[1]Biểu 9. Thủy sản 2023'!F28</f>
        <v>355</v>
      </c>
      <c r="E199" s="250"/>
    </row>
    <row r="200" spans="1:5" ht="18.75" x14ac:dyDescent="0.25">
      <c r="A200" s="281" t="s">
        <v>232</v>
      </c>
      <c r="B200" s="252" t="s">
        <v>257</v>
      </c>
      <c r="C200" s="253" t="s">
        <v>258</v>
      </c>
      <c r="D200" s="254">
        <f>'[1]Biểu 9. Thủy sản 2023'!G28</f>
        <v>22.3</v>
      </c>
      <c r="E200" s="250"/>
    </row>
    <row r="201" spans="1:5" ht="18.75" x14ac:dyDescent="0.25">
      <c r="A201" s="281" t="s">
        <v>232</v>
      </c>
      <c r="B201" s="252" t="s">
        <v>259</v>
      </c>
      <c r="C201" s="253" t="s">
        <v>162</v>
      </c>
      <c r="D201" s="254">
        <f>'[1]Biểu 9. Thủy sản 2023'!H28</f>
        <v>791.65</v>
      </c>
      <c r="E201" s="250"/>
    </row>
    <row r="202" spans="1:5" ht="18.75" x14ac:dyDescent="0.25">
      <c r="A202" s="245" t="s">
        <v>262</v>
      </c>
      <c r="B202" s="263" t="s">
        <v>363</v>
      </c>
      <c r="C202" s="245" t="s">
        <v>252</v>
      </c>
      <c r="D202" s="250">
        <f>'[1]Biểu 9. Thủy sản 2023'!I28</f>
        <v>15</v>
      </c>
      <c r="E202" s="250"/>
    </row>
    <row r="203" spans="1:5" ht="18.75" x14ac:dyDescent="0.25">
      <c r="A203" s="281" t="s">
        <v>232</v>
      </c>
      <c r="B203" s="252" t="s">
        <v>257</v>
      </c>
      <c r="C203" s="253" t="s">
        <v>258</v>
      </c>
      <c r="D203" s="254">
        <f>'[1]Biểu 9. Thủy sản 2023'!J28</f>
        <v>6</v>
      </c>
      <c r="E203" s="250"/>
    </row>
    <row r="204" spans="1:5" ht="18.75" x14ac:dyDescent="0.25">
      <c r="A204" s="281" t="s">
        <v>232</v>
      </c>
      <c r="B204" s="252" t="s">
        <v>259</v>
      </c>
      <c r="C204" s="253" t="s">
        <v>162</v>
      </c>
      <c r="D204" s="254">
        <v>6</v>
      </c>
      <c r="E204" s="250"/>
    </row>
    <row r="205" spans="1:5" ht="18.75" x14ac:dyDescent="0.25">
      <c r="A205" s="245" t="s">
        <v>164</v>
      </c>
      <c r="B205" s="252" t="s">
        <v>364</v>
      </c>
      <c r="C205" s="253" t="s">
        <v>162</v>
      </c>
      <c r="D205" s="254">
        <f>'[1]Biểu 9. Thủy sản 2023'!K28</f>
        <v>9</v>
      </c>
      <c r="E205" s="250"/>
    </row>
    <row r="206" spans="1:5" ht="18.75" x14ac:dyDescent="0.25">
      <c r="A206" s="245" t="s">
        <v>293</v>
      </c>
      <c r="B206" s="246" t="s">
        <v>294</v>
      </c>
      <c r="C206" s="245"/>
      <c r="D206" s="250"/>
      <c r="E206" s="250"/>
    </row>
    <row r="207" spans="1:5" ht="18.75" x14ac:dyDescent="0.25">
      <c r="A207" s="245">
        <v>1</v>
      </c>
      <c r="B207" s="246" t="s">
        <v>365</v>
      </c>
      <c r="C207" s="245"/>
      <c r="D207" s="250"/>
      <c r="E207" s="250"/>
    </row>
    <row r="208" spans="1:5" ht="18.75" x14ac:dyDescent="0.25">
      <c r="A208" s="253" t="s">
        <v>164</v>
      </c>
      <c r="B208" s="252" t="s">
        <v>366</v>
      </c>
      <c r="C208" s="253" t="s">
        <v>252</v>
      </c>
      <c r="D208" s="268">
        <v>600</v>
      </c>
      <c r="E208" s="246"/>
    </row>
    <row r="209" spans="1:5" ht="18.75" x14ac:dyDescent="0.25">
      <c r="A209" s="253" t="s">
        <v>232</v>
      </c>
      <c r="B209" s="264" t="s">
        <v>367</v>
      </c>
      <c r="C209" s="253" t="s">
        <v>252</v>
      </c>
      <c r="D209" s="268">
        <f>'[1]Biểu 11. Lâm nghiệp'!D28</f>
        <v>60</v>
      </c>
      <c r="E209" s="246"/>
    </row>
    <row r="210" spans="1:5" ht="37.5" x14ac:dyDescent="0.25">
      <c r="A210" s="253" t="s">
        <v>232</v>
      </c>
      <c r="B210" s="264" t="s">
        <v>368</v>
      </c>
      <c r="C210" s="253" t="s">
        <v>252</v>
      </c>
      <c r="D210" s="268">
        <f>'[1]Biểu 11. Lâm nghiệp'!E28</f>
        <v>420</v>
      </c>
      <c r="E210" s="246"/>
    </row>
    <row r="211" spans="1:5" ht="18.75" x14ac:dyDescent="0.25">
      <c r="A211" s="253" t="s">
        <v>232</v>
      </c>
      <c r="B211" s="264" t="s">
        <v>369</v>
      </c>
      <c r="C211" s="253" t="s">
        <v>252</v>
      </c>
      <c r="D211" s="268">
        <f>'[1]Biểu 11. Lâm nghiệp'!F28</f>
        <v>20</v>
      </c>
      <c r="E211" s="246"/>
    </row>
    <row r="212" spans="1:5" ht="18.75" x14ac:dyDescent="0.25">
      <c r="A212" s="253" t="s">
        <v>164</v>
      </c>
      <c r="B212" s="252" t="s">
        <v>170</v>
      </c>
      <c r="C212" s="253" t="s">
        <v>171</v>
      </c>
      <c r="D212" s="254">
        <v>80.5</v>
      </c>
      <c r="E212" s="250"/>
    </row>
    <row r="213" spans="1:5" ht="18.75" x14ac:dyDescent="0.25">
      <c r="A213" s="253">
        <v>2</v>
      </c>
      <c r="B213" s="252" t="s">
        <v>17</v>
      </c>
      <c r="C213" s="253" t="s">
        <v>252</v>
      </c>
      <c r="D213" s="268">
        <f>'[1]Biểu 11. Lâm nghiệp'!G28</f>
        <v>320</v>
      </c>
      <c r="E213" s="250"/>
    </row>
    <row r="214" spans="1:5" ht="18.75" x14ac:dyDescent="0.25">
      <c r="A214" s="253">
        <v>3</v>
      </c>
      <c r="B214" s="252" t="s">
        <v>18</v>
      </c>
      <c r="C214" s="253" t="s">
        <v>252</v>
      </c>
      <c r="D214" s="268">
        <f>'[1]Biểu 11. Lâm nghiệp'!H28</f>
        <v>1000</v>
      </c>
      <c r="E214" s="250"/>
    </row>
    <row r="215" spans="1:5" ht="37.5" x14ac:dyDescent="0.25">
      <c r="A215" s="253">
        <v>4</v>
      </c>
      <c r="B215" s="264" t="s">
        <v>19</v>
      </c>
      <c r="C215" s="253" t="s">
        <v>252</v>
      </c>
      <c r="D215" s="268">
        <f>'[1]Biểu 11. Lâm nghiệp'!I28</f>
        <v>1700</v>
      </c>
      <c r="E215" s="250"/>
    </row>
    <row r="216" spans="1:5" ht="18.75" x14ac:dyDescent="0.25">
      <c r="A216" s="253">
        <v>5</v>
      </c>
      <c r="B216" s="264" t="s">
        <v>20</v>
      </c>
      <c r="C216" s="253" t="s">
        <v>252</v>
      </c>
      <c r="D216" s="268">
        <f>'[1]Biểu 11. Lâm nghiệp'!J28</f>
        <v>300</v>
      </c>
      <c r="E216" s="250"/>
    </row>
    <row r="217" spans="1:5" ht="18.75" x14ac:dyDescent="0.25">
      <c r="A217" s="253">
        <v>6</v>
      </c>
      <c r="B217" s="252" t="s">
        <v>370</v>
      </c>
      <c r="C217" s="246"/>
      <c r="D217" s="273"/>
      <c r="E217" s="246"/>
    </row>
    <row r="218" spans="1:5" ht="18.75" x14ac:dyDescent="0.25">
      <c r="A218" s="253" t="s">
        <v>164</v>
      </c>
      <c r="B218" s="286" t="s">
        <v>371</v>
      </c>
      <c r="C218" s="287" t="s">
        <v>162</v>
      </c>
      <c r="D218" s="288">
        <v>50000</v>
      </c>
      <c r="E218" s="289"/>
    </row>
    <row r="219" spans="1:5" ht="18.75" x14ac:dyDescent="0.25">
      <c r="A219" s="253" t="s">
        <v>164</v>
      </c>
      <c r="B219" s="286" t="s">
        <v>372</v>
      </c>
      <c r="C219" s="287" t="s">
        <v>162</v>
      </c>
      <c r="D219" s="288">
        <v>50000</v>
      </c>
      <c r="E219" s="289"/>
    </row>
    <row r="220" spans="1:5" ht="18.75" x14ac:dyDescent="0.3">
      <c r="A220" s="290" t="s">
        <v>163</v>
      </c>
      <c r="B220" s="267" t="s">
        <v>295</v>
      </c>
      <c r="C220" s="291"/>
      <c r="D220" s="291"/>
      <c r="E220" s="267"/>
    </row>
    <row r="221" spans="1:5" s="270" customFormat="1" ht="18.75" x14ac:dyDescent="0.3">
      <c r="A221" s="290">
        <v>1</v>
      </c>
      <c r="B221" s="267" t="s">
        <v>373</v>
      </c>
      <c r="C221" s="290"/>
      <c r="D221" s="267"/>
      <c r="E221" s="267"/>
    </row>
    <row r="222" spans="1:5" ht="18.75" x14ac:dyDescent="0.3">
      <c r="A222" s="292" t="s">
        <v>164</v>
      </c>
      <c r="B222" s="291" t="s">
        <v>174</v>
      </c>
      <c r="C222" s="292"/>
      <c r="D222" s="291">
        <f>'[1]Biểu 12. NTM, OCOP'!C26</f>
        <v>4</v>
      </c>
      <c r="E222" s="267"/>
    </row>
    <row r="223" spans="1:5" ht="18.75" x14ac:dyDescent="0.3">
      <c r="A223" s="292" t="s">
        <v>164</v>
      </c>
      <c r="B223" s="291" t="s">
        <v>296</v>
      </c>
      <c r="C223" s="292"/>
      <c r="D223" s="291">
        <f>'[1]Biểu 12. NTM, OCOP'!D26</f>
        <v>1</v>
      </c>
      <c r="E223" s="267"/>
    </row>
    <row r="224" spans="1:5" s="270" customFormat="1" ht="18.75" x14ac:dyDescent="0.3">
      <c r="A224" s="290">
        <v>2</v>
      </c>
      <c r="B224" s="267" t="s">
        <v>374</v>
      </c>
      <c r="C224" s="290"/>
      <c r="D224" s="267">
        <f>'[1]Biểu 12. NTM, OCOP'!E26</f>
        <v>3</v>
      </c>
      <c r="E224" s="267"/>
    </row>
  </sheetData>
  <mergeCells count="8">
    <mergeCell ref="A1:E1"/>
    <mergeCell ref="A2:E2"/>
    <mergeCell ref="A3:E3"/>
    <mergeCell ref="A4:A5"/>
    <mergeCell ref="B4:B5"/>
    <mergeCell ref="C4:C5"/>
    <mergeCell ref="D4:D5"/>
    <mergeCell ref="E4:E5"/>
  </mergeCells>
  <pageMargins left="0.6" right="0.2" top="0.49" bottom="0.34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4" zoomScale="78" zoomScaleNormal="78" workbookViewId="0">
      <selection activeCell="T20" sqref="T20"/>
    </sheetView>
  </sheetViews>
  <sheetFormatPr defaultColWidth="8.25" defaultRowHeight="15.75" customHeight="1" x14ac:dyDescent="0.25"/>
  <cols>
    <col min="1" max="1" width="3.875" style="1" customWidth="1"/>
    <col min="2" max="2" width="11.375" style="1" customWidth="1"/>
    <col min="3" max="3" width="5.75" style="3" customWidth="1"/>
    <col min="4" max="4" width="6.375" style="7" customWidth="1"/>
    <col min="5" max="5" width="8.375" style="3" customWidth="1"/>
    <col min="6" max="6" width="4.875" style="3" customWidth="1"/>
    <col min="7" max="7" width="5.625" style="7" customWidth="1"/>
    <col min="8" max="8" width="8.375" style="7" customWidth="1"/>
    <col min="9" max="9" width="5.375" style="1" customWidth="1"/>
    <col min="10" max="10" width="5.75" style="1" customWidth="1"/>
    <col min="11" max="11" width="7.75" style="1" customWidth="1"/>
    <col min="12" max="12" width="6.25" style="82" customWidth="1"/>
    <col min="13" max="13" width="5.375" style="3" customWidth="1"/>
    <col min="14" max="14" width="7.75" style="1" customWidth="1"/>
    <col min="15" max="15" width="5.875" style="54" customWidth="1"/>
    <col min="16" max="16" width="5.75" style="3" customWidth="1"/>
    <col min="17" max="17" width="7.375" style="3" customWidth="1"/>
    <col min="18" max="18" width="6.25" style="2" customWidth="1"/>
    <col min="19" max="19" width="6.5" style="2" customWidth="1"/>
    <col min="20" max="20" width="8.25" style="2" customWidth="1"/>
  </cols>
  <sheetData>
    <row r="1" spans="1:20" ht="17.25" customHeight="1" x14ac:dyDescent="0.25">
      <c r="C1" s="2"/>
      <c r="D1" s="3"/>
      <c r="E1" s="2"/>
      <c r="F1" s="1"/>
      <c r="G1" s="3"/>
      <c r="H1" s="1"/>
      <c r="Q1" s="332" t="s">
        <v>21</v>
      </c>
      <c r="R1" s="332"/>
      <c r="S1" s="332"/>
      <c r="T1" s="332"/>
    </row>
    <row r="2" spans="1:20" ht="30.75" customHeight="1" x14ac:dyDescent="0.25">
      <c r="A2" s="333" t="s">
        <v>22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</row>
    <row r="3" spans="1:20" s="31" customFormat="1" ht="19.5" customHeight="1" x14ac:dyDescent="0.3">
      <c r="A3" s="324" t="s">
        <v>378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</row>
    <row r="4" spans="1:20" s="4" customFormat="1" ht="22.5" customHeight="1" x14ac:dyDescent="0.25">
      <c r="A4" s="335" t="s">
        <v>1</v>
      </c>
      <c r="B4" s="335" t="s">
        <v>23</v>
      </c>
      <c r="C4" s="335" t="s">
        <v>24</v>
      </c>
      <c r="D4" s="335"/>
      <c r="E4" s="335"/>
      <c r="F4" s="335"/>
      <c r="G4" s="335"/>
      <c r="H4" s="335"/>
      <c r="I4" s="335"/>
      <c r="J4" s="335"/>
      <c r="K4" s="335"/>
      <c r="L4" s="335" t="s">
        <v>2</v>
      </c>
      <c r="M4" s="335"/>
      <c r="N4" s="335"/>
      <c r="O4" s="335"/>
      <c r="P4" s="335"/>
      <c r="Q4" s="335"/>
      <c r="R4" s="335"/>
      <c r="S4" s="335"/>
      <c r="T4" s="335"/>
    </row>
    <row r="5" spans="1:20" s="4" customFormat="1" ht="21" customHeight="1" x14ac:dyDescent="0.25">
      <c r="A5" s="335"/>
      <c r="B5" s="335"/>
      <c r="C5" s="331" t="s">
        <v>25</v>
      </c>
      <c r="D5" s="331"/>
      <c r="E5" s="331"/>
      <c r="F5" s="331" t="s">
        <v>26</v>
      </c>
      <c r="G5" s="331"/>
      <c r="H5" s="331"/>
      <c r="I5" s="331" t="s">
        <v>27</v>
      </c>
      <c r="J5" s="331"/>
      <c r="K5" s="331"/>
      <c r="L5" s="331" t="s">
        <v>25</v>
      </c>
      <c r="M5" s="331"/>
      <c r="N5" s="331"/>
      <c r="O5" s="331" t="s">
        <v>26</v>
      </c>
      <c r="P5" s="331"/>
      <c r="Q5" s="331"/>
      <c r="R5" s="331" t="s">
        <v>27</v>
      </c>
      <c r="S5" s="331"/>
      <c r="T5" s="331"/>
    </row>
    <row r="6" spans="1:20" s="36" customFormat="1" ht="33" customHeight="1" x14ac:dyDescent="0.2">
      <c r="A6" s="335"/>
      <c r="B6" s="335"/>
      <c r="C6" s="33" t="s">
        <v>28</v>
      </c>
      <c r="D6" s="34" t="s">
        <v>29</v>
      </c>
      <c r="E6" s="33" t="s">
        <v>30</v>
      </c>
      <c r="F6" s="33" t="s">
        <v>28</v>
      </c>
      <c r="G6" s="34" t="s">
        <v>29</v>
      </c>
      <c r="H6" s="34" t="s">
        <v>30</v>
      </c>
      <c r="I6" s="33" t="s">
        <v>28</v>
      </c>
      <c r="J6" s="33" t="s">
        <v>29</v>
      </c>
      <c r="K6" s="33" t="s">
        <v>30</v>
      </c>
      <c r="L6" s="83" t="s">
        <v>28</v>
      </c>
      <c r="M6" s="33" t="s">
        <v>31</v>
      </c>
      <c r="N6" s="33" t="s">
        <v>30</v>
      </c>
      <c r="O6" s="33" t="s">
        <v>28</v>
      </c>
      <c r="P6" s="33" t="s">
        <v>32</v>
      </c>
      <c r="Q6" s="33" t="s">
        <v>33</v>
      </c>
      <c r="R6" s="35" t="s">
        <v>28</v>
      </c>
      <c r="S6" s="35" t="s">
        <v>29</v>
      </c>
      <c r="T6" s="35" t="s">
        <v>33</v>
      </c>
    </row>
    <row r="7" spans="1:20" s="5" customFormat="1" ht="18.75" customHeight="1" x14ac:dyDescent="0.2">
      <c r="A7" s="17">
        <v>1</v>
      </c>
      <c r="B7" s="18" t="s">
        <v>34</v>
      </c>
      <c r="C7" s="296">
        <v>101.2</v>
      </c>
      <c r="D7" s="297">
        <v>58</v>
      </c>
      <c r="E7" s="298">
        <f t="shared" ref="E7:E17" si="0">D7*C7/10</f>
        <v>586.96</v>
      </c>
      <c r="F7" s="299">
        <v>123</v>
      </c>
      <c r="G7" s="297">
        <v>48</v>
      </c>
      <c r="H7" s="300">
        <f t="shared" ref="H7:H26" si="1">G7*F7/10</f>
        <v>590.4</v>
      </c>
      <c r="I7" s="301">
        <f t="shared" ref="I7:I26" si="2">C7+F7</f>
        <v>224.2</v>
      </c>
      <c r="J7" s="295">
        <f t="shared" ref="J7:J17" si="3">K7/I7*10</f>
        <v>52.513826940231937</v>
      </c>
      <c r="K7" s="300">
        <f t="shared" ref="K7:K26" si="4">H7+E7</f>
        <v>1177.3600000000001</v>
      </c>
      <c r="L7" s="310">
        <v>153</v>
      </c>
      <c r="M7" s="302">
        <v>48</v>
      </c>
      <c r="N7" s="295">
        <f t="shared" ref="N7:N26" si="5">L7*M7/10</f>
        <v>734.4</v>
      </c>
      <c r="O7" s="303">
        <v>10</v>
      </c>
      <c r="P7" s="297">
        <v>44.5</v>
      </c>
      <c r="Q7" s="300">
        <f t="shared" ref="Q7:Q26" si="6">O7*P7/10</f>
        <v>44.5</v>
      </c>
      <c r="R7" s="300">
        <f t="shared" ref="R7:R26" si="7">O7+L7</f>
        <v>163</v>
      </c>
      <c r="S7" s="295">
        <f t="shared" ref="S7:S27" si="8">T7/R7*10</f>
        <v>47.785276073619627</v>
      </c>
      <c r="T7" s="295">
        <f t="shared" ref="T7:T26" si="9">Q7+N7</f>
        <v>778.9</v>
      </c>
    </row>
    <row r="8" spans="1:20" s="5" customFormat="1" ht="18.75" customHeight="1" x14ac:dyDescent="0.2">
      <c r="A8" s="17">
        <v>2</v>
      </c>
      <c r="B8" s="18" t="s">
        <v>35</v>
      </c>
      <c r="C8" s="296">
        <v>127</v>
      </c>
      <c r="D8" s="297">
        <v>58</v>
      </c>
      <c r="E8" s="298">
        <f t="shared" si="0"/>
        <v>736.6</v>
      </c>
      <c r="F8" s="299">
        <v>154</v>
      </c>
      <c r="G8" s="297">
        <v>48</v>
      </c>
      <c r="H8" s="300">
        <f t="shared" si="1"/>
        <v>739.2</v>
      </c>
      <c r="I8" s="301">
        <f t="shared" si="2"/>
        <v>281</v>
      </c>
      <c r="J8" s="295">
        <f t="shared" si="3"/>
        <v>52.519572953736656</v>
      </c>
      <c r="K8" s="300">
        <f t="shared" si="4"/>
        <v>1475.8000000000002</v>
      </c>
      <c r="L8" s="310">
        <v>135</v>
      </c>
      <c r="M8" s="302">
        <v>49</v>
      </c>
      <c r="N8" s="295">
        <f t="shared" si="5"/>
        <v>661.5</v>
      </c>
      <c r="O8" s="303">
        <v>84</v>
      </c>
      <c r="P8" s="297">
        <v>44.5</v>
      </c>
      <c r="Q8" s="300">
        <f t="shared" si="6"/>
        <v>373.8</v>
      </c>
      <c r="R8" s="300">
        <f t="shared" si="7"/>
        <v>219</v>
      </c>
      <c r="S8" s="295">
        <f t="shared" si="8"/>
        <v>47.273972602739718</v>
      </c>
      <c r="T8" s="295">
        <f t="shared" si="9"/>
        <v>1035.3</v>
      </c>
    </row>
    <row r="9" spans="1:20" s="5" customFormat="1" ht="18.75" customHeight="1" x14ac:dyDescent="0.2">
      <c r="A9" s="17">
        <v>3</v>
      </c>
      <c r="B9" s="18" t="s">
        <v>36</v>
      </c>
      <c r="C9" s="296">
        <v>119</v>
      </c>
      <c r="D9" s="297">
        <v>59</v>
      </c>
      <c r="E9" s="298">
        <f t="shared" si="0"/>
        <v>702.1</v>
      </c>
      <c r="F9" s="299">
        <v>121</v>
      </c>
      <c r="G9" s="297">
        <v>48</v>
      </c>
      <c r="H9" s="300">
        <f t="shared" si="1"/>
        <v>580.79999999999995</v>
      </c>
      <c r="I9" s="301">
        <f t="shared" si="2"/>
        <v>240</v>
      </c>
      <c r="J9" s="295">
        <f t="shared" si="3"/>
        <v>53.454166666666666</v>
      </c>
      <c r="K9" s="300">
        <f t="shared" si="4"/>
        <v>1282.9000000000001</v>
      </c>
      <c r="L9" s="84">
        <v>14</v>
      </c>
      <c r="M9" s="302">
        <v>48</v>
      </c>
      <c r="N9" s="295">
        <f t="shared" si="5"/>
        <v>67.2</v>
      </c>
      <c r="O9" s="303">
        <v>10</v>
      </c>
      <c r="P9" s="297">
        <v>44.5</v>
      </c>
      <c r="Q9" s="300">
        <f t="shared" si="6"/>
        <v>44.5</v>
      </c>
      <c r="R9" s="300">
        <f t="shared" si="7"/>
        <v>24</v>
      </c>
      <c r="S9" s="295">
        <f t="shared" si="8"/>
        <v>46.541666666666671</v>
      </c>
      <c r="T9" s="295">
        <f t="shared" si="9"/>
        <v>111.7</v>
      </c>
    </row>
    <row r="10" spans="1:20" s="5" customFormat="1" ht="18.75" customHeight="1" x14ac:dyDescent="0.2">
      <c r="A10" s="17">
        <v>4</v>
      </c>
      <c r="B10" s="18" t="s">
        <v>37</v>
      </c>
      <c r="C10" s="303">
        <v>81.8</v>
      </c>
      <c r="D10" s="297">
        <v>59</v>
      </c>
      <c r="E10" s="298">
        <f t="shared" si="0"/>
        <v>482.62</v>
      </c>
      <c r="F10" s="299">
        <v>84</v>
      </c>
      <c r="G10" s="297">
        <v>48</v>
      </c>
      <c r="H10" s="300">
        <f t="shared" si="1"/>
        <v>403.2</v>
      </c>
      <c r="I10" s="301">
        <f t="shared" si="2"/>
        <v>165.8</v>
      </c>
      <c r="J10" s="295">
        <f t="shared" si="3"/>
        <v>53.427020506634491</v>
      </c>
      <c r="K10" s="300">
        <f t="shared" si="4"/>
        <v>885.81999999999994</v>
      </c>
      <c r="L10" s="84">
        <v>48</v>
      </c>
      <c r="M10" s="302">
        <v>48</v>
      </c>
      <c r="N10" s="295">
        <f t="shared" si="5"/>
        <v>230.4</v>
      </c>
      <c r="O10" s="303">
        <v>25</v>
      </c>
      <c r="P10" s="297">
        <v>44.5</v>
      </c>
      <c r="Q10" s="300">
        <f t="shared" si="6"/>
        <v>111.25</v>
      </c>
      <c r="R10" s="300">
        <f t="shared" si="7"/>
        <v>73</v>
      </c>
      <c r="S10" s="295">
        <f t="shared" si="8"/>
        <v>46.801369863013697</v>
      </c>
      <c r="T10" s="295">
        <f t="shared" si="9"/>
        <v>341.65</v>
      </c>
    </row>
    <row r="11" spans="1:20" s="5" customFormat="1" ht="18.75" customHeight="1" x14ac:dyDescent="0.2">
      <c r="A11" s="17">
        <v>5</v>
      </c>
      <c r="B11" s="18" t="s">
        <v>38</v>
      </c>
      <c r="C11" s="296">
        <v>57</v>
      </c>
      <c r="D11" s="297">
        <v>59</v>
      </c>
      <c r="E11" s="298">
        <f t="shared" si="0"/>
        <v>336.3</v>
      </c>
      <c r="F11" s="299">
        <v>63</v>
      </c>
      <c r="G11" s="297">
        <v>48</v>
      </c>
      <c r="H11" s="300">
        <f t="shared" si="1"/>
        <v>302.39999999999998</v>
      </c>
      <c r="I11" s="301">
        <f t="shared" si="2"/>
        <v>120</v>
      </c>
      <c r="J11" s="295">
        <f t="shared" si="3"/>
        <v>53.225000000000009</v>
      </c>
      <c r="K11" s="300">
        <f t="shared" si="4"/>
        <v>638.70000000000005</v>
      </c>
      <c r="L11" s="84">
        <v>46</v>
      </c>
      <c r="M11" s="302">
        <v>48</v>
      </c>
      <c r="N11" s="295">
        <f t="shared" si="5"/>
        <v>220.8</v>
      </c>
      <c r="O11" s="303">
        <v>33</v>
      </c>
      <c r="P11" s="297">
        <v>44.5</v>
      </c>
      <c r="Q11" s="300">
        <f t="shared" si="6"/>
        <v>146.85</v>
      </c>
      <c r="R11" s="300">
        <f t="shared" si="7"/>
        <v>79</v>
      </c>
      <c r="S11" s="295">
        <f t="shared" si="8"/>
        <v>46.537974683544299</v>
      </c>
      <c r="T11" s="295">
        <f t="shared" si="9"/>
        <v>367.65</v>
      </c>
    </row>
    <row r="12" spans="1:20" s="5" customFormat="1" ht="18.75" customHeight="1" x14ac:dyDescent="0.2">
      <c r="A12" s="17">
        <v>6</v>
      </c>
      <c r="B12" s="18" t="s">
        <v>39</v>
      </c>
      <c r="C12" s="296">
        <v>28</v>
      </c>
      <c r="D12" s="297">
        <v>58</v>
      </c>
      <c r="E12" s="298">
        <f t="shared" si="0"/>
        <v>162.4</v>
      </c>
      <c r="F12" s="299">
        <v>25</v>
      </c>
      <c r="G12" s="297">
        <v>48</v>
      </c>
      <c r="H12" s="300">
        <f t="shared" si="1"/>
        <v>120</v>
      </c>
      <c r="I12" s="301">
        <f t="shared" si="2"/>
        <v>53</v>
      </c>
      <c r="J12" s="295">
        <f t="shared" si="3"/>
        <v>53.283018867924525</v>
      </c>
      <c r="K12" s="300">
        <f t="shared" si="4"/>
        <v>282.39999999999998</v>
      </c>
      <c r="L12" s="84">
        <v>82</v>
      </c>
      <c r="M12" s="302">
        <v>48</v>
      </c>
      <c r="N12" s="295">
        <f t="shared" si="5"/>
        <v>393.6</v>
      </c>
      <c r="O12" s="303">
        <v>34</v>
      </c>
      <c r="P12" s="297">
        <v>44.5</v>
      </c>
      <c r="Q12" s="300">
        <f t="shared" si="6"/>
        <v>151.30000000000001</v>
      </c>
      <c r="R12" s="300">
        <f t="shared" si="7"/>
        <v>116</v>
      </c>
      <c r="S12" s="295">
        <f t="shared" si="8"/>
        <v>46.974137931034491</v>
      </c>
      <c r="T12" s="295">
        <f t="shared" si="9"/>
        <v>544.90000000000009</v>
      </c>
    </row>
    <row r="13" spans="1:20" s="5" customFormat="1" ht="18.75" customHeight="1" x14ac:dyDescent="0.2">
      <c r="A13" s="17">
        <v>7</v>
      </c>
      <c r="B13" s="18" t="s">
        <v>40</v>
      </c>
      <c r="C13" s="296">
        <v>78</v>
      </c>
      <c r="D13" s="297">
        <v>59</v>
      </c>
      <c r="E13" s="298">
        <f t="shared" si="0"/>
        <v>460.2</v>
      </c>
      <c r="F13" s="299">
        <v>90</v>
      </c>
      <c r="G13" s="297">
        <v>48</v>
      </c>
      <c r="H13" s="300">
        <f t="shared" si="1"/>
        <v>432</v>
      </c>
      <c r="I13" s="301">
        <f t="shared" si="2"/>
        <v>168</v>
      </c>
      <c r="J13" s="295">
        <f t="shared" si="3"/>
        <v>53.107142857142861</v>
      </c>
      <c r="K13" s="300">
        <f t="shared" si="4"/>
        <v>892.2</v>
      </c>
      <c r="L13" s="84">
        <v>33</v>
      </c>
      <c r="M13" s="302">
        <v>48</v>
      </c>
      <c r="N13" s="295">
        <f t="shared" si="5"/>
        <v>158.4</v>
      </c>
      <c r="O13" s="303">
        <v>20</v>
      </c>
      <c r="P13" s="297">
        <v>44.5</v>
      </c>
      <c r="Q13" s="300">
        <f t="shared" si="6"/>
        <v>89</v>
      </c>
      <c r="R13" s="300">
        <f t="shared" si="7"/>
        <v>53</v>
      </c>
      <c r="S13" s="295">
        <f t="shared" si="8"/>
        <v>46.679245283018872</v>
      </c>
      <c r="T13" s="295">
        <f t="shared" si="9"/>
        <v>247.4</v>
      </c>
    </row>
    <row r="14" spans="1:20" s="5" customFormat="1" ht="18.75" customHeight="1" x14ac:dyDescent="0.2">
      <c r="A14" s="17">
        <v>8</v>
      </c>
      <c r="B14" s="18" t="s">
        <v>41</v>
      </c>
      <c r="C14" s="296">
        <v>83</v>
      </c>
      <c r="D14" s="297">
        <v>59</v>
      </c>
      <c r="E14" s="298">
        <f t="shared" si="0"/>
        <v>489.7</v>
      </c>
      <c r="F14" s="299">
        <v>90</v>
      </c>
      <c r="G14" s="297">
        <v>48</v>
      </c>
      <c r="H14" s="300">
        <f t="shared" si="1"/>
        <v>432</v>
      </c>
      <c r="I14" s="301">
        <f t="shared" si="2"/>
        <v>173</v>
      </c>
      <c r="J14" s="295">
        <f t="shared" si="3"/>
        <v>53.27745664739885</v>
      </c>
      <c r="K14" s="300">
        <f t="shared" si="4"/>
        <v>921.7</v>
      </c>
      <c r="L14" s="84">
        <v>22</v>
      </c>
      <c r="M14" s="302">
        <v>48</v>
      </c>
      <c r="N14" s="295">
        <f t="shared" si="5"/>
        <v>105.6</v>
      </c>
      <c r="O14" s="303">
        <v>8</v>
      </c>
      <c r="P14" s="297">
        <v>44.5</v>
      </c>
      <c r="Q14" s="300">
        <f t="shared" si="6"/>
        <v>35.6</v>
      </c>
      <c r="R14" s="300">
        <f t="shared" si="7"/>
        <v>30</v>
      </c>
      <c r="S14" s="295">
        <f t="shared" si="8"/>
        <v>47.066666666666663</v>
      </c>
      <c r="T14" s="295">
        <f t="shared" si="9"/>
        <v>141.19999999999999</v>
      </c>
    </row>
    <row r="15" spans="1:20" s="5" customFormat="1" ht="18.75" customHeight="1" x14ac:dyDescent="0.2">
      <c r="A15" s="17">
        <v>9</v>
      </c>
      <c r="B15" s="18" t="s">
        <v>42</v>
      </c>
      <c r="C15" s="296">
        <v>81</v>
      </c>
      <c r="D15" s="297">
        <v>59</v>
      </c>
      <c r="E15" s="298">
        <f t="shared" si="0"/>
        <v>477.9</v>
      </c>
      <c r="F15" s="299">
        <v>92</v>
      </c>
      <c r="G15" s="297">
        <v>48</v>
      </c>
      <c r="H15" s="300">
        <f t="shared" si="1"/>
        <v>441.6</v>
      </c>
      <c r="I15" s="301">
        <f t="shared" si="2"/>
        <v>173</v>
      </c>
      <c r="J15" s="295">
        <f t="shared" si="3"/>
        <v>53.150289017341038</v>
      </c>
      <c r="K15" s="300">
        <f t="shared" si="4"/>
        <v>919.5</v>
      </c>
      <c r="L15" s="84">
        <v>26</v>
      </c>
      <c r="M15" s="302">
        <v>48</v>
      </c>
      <c r="N15" s="295">
        <f t="shared" si="5"/>
        <v>124.8</v>
      </c>
      <c r="O15" s="303">
        <v>17</v>
      </c>
      <c r="P15" s="297">
        <v>44.5</v>
      </c>
      <c r="Q15" s="300">
        <f t="shared" si="6"/>
        <v>75.650000000000006</v>
      </c>
      <c r="R15" s="300">
        <f t="shared" si="7"/>
        <v>43</v>
      </c>
      <c r="S15" s="295">
        <f t="shared" si="8"/>
        <v>46.616279069767437</v>
      </c>
      <c r="T15" s="295">
        <f t="shared" si="9"/>
        <v>200.45</v>
      </c>
    </row>
    <row r="16" spans="1:20" s="5" customFormat="1" ht="18.75" customHeight="1" x14ac:dyDescent="0.2">
      <c r="A16" s="17">
        <v>10</v>
      </c>
      <c r="B16" s="60" t="s">
        <v>43</v>
      </c>
      <c r="C16" s="296">
        <v>53</v>
      </c>
      <c r="D16" s="297">
        <v>59</v>
      </c>
      <c r="E16" s="298">
        <f t="shared" si="0"/>
        <v>312.7</v>
      </c>
      <c r="F16" s="299">
        <v>73</v>
      </c>
      <c r="G16" s="297">
        <v>49</v>
      </c>
      <c r="H16" s="300">
        <f t="shared" si="1"/>
        <v>357.7</v>
      </c>
      <c r="I16" s="301">
        <f t="shared" si="2"/>
        <v>126</v>
      </c>
      <c r="J16" s="295">
        <f t="shared" si="3"/>
        <v>53.206349206349202</v>
      </c>
      <c r="K16" s="300">
        <f t="shared" si="4"/>
        <v>670.4</v>
      </c>
      <c r="L16" s="84">
        <v>28</v>
      </c>
      <c r="M16" s="302">
        <v>48</v>
      </c>
      <c r="N16" s="295">
        <f t="shared" si="5"/>
        <v>134.4</v>
      </c>
      <c r="O16" s="303">
        <v>20</v>
      </c>
      <c r="P16" s="297">
        <v>44.5</v>
      </c>
      <c r="Q16" s="300">
        <f t="shared" si="6"/>
        <v>89</v>
      </c>
      <c r="R16" s="300">
        <f t="shared" si="7"/>
        <v>48</v>
      </c>
      <c r="S16" s="295">
        <f t="shared" si="8"/>
        <v>46.541666666666671</v>
      </c>
      <c r="T16" s="295">
        <f t="shared" si="9"/>
        <v>223.4</v>
      </c>
    </row>
    <row r="17" spans="1:20" s="5" customFormat="1" ht="18.75" customHeight="1" x14ac:dyDescent="0.2">
      <c r="A17" s="17">
        <v>11</v>
      </c>
      <c r="B17" s="18" t="s">
        <v>44</v>
      </c>
      <c r="C17" s="296">
        <v>52</v>
      </c>
      <c r="D17" s="297">
        <v>59</v>
      </c>
      <c r="E17" s="298">
        <f t="shared" si="0"/>
        <v>306.8</v>
      </c>
      <c r="F17" s="299">
        <v>115</v>
      </c>
      <c r="G17" s="297">
        <v>48</v>
      </c>
      <c r="H17" s="300">
        <f t="shared" si="1"/>
        <v>552</v>
      </c>
      <c r="I17" s="301">
        <f t="shared" si="2"/>
        <v>167</v>
      </c>
      <c r="J17" s="295">
        <f t="shared" si="3"/>
        <v>51.425149700598794</v>
      </c>
      <c r="K17" s="300">
        <f t="shared" si="4"/>
        <v>858.8</v>
      </c>
      <c r="L17" s="84">
        <v>59</v>
      </c>
      <c r="M17" s="302">
        <v>48.3</v>
      </c>
      <c r="N17" s="295">
        <f t="shared" si="5"/>
        <v>284.96999999999997</v>
      </c>
      <c r="O17" s="303">
        <v>19</v>
      </c>
      <c r="P17" s="297">
        <v>44.5</v>
      </c>
      <c r="Q17" s="300">
        <f t="shared" si="6"/>
        <v>84.55</v>
      </c>
      <c r="R17" s="300">
        <f t="shared" si="7"/>
        <v>78</v>
      </c>
      <c r="S17" s="295">
        <f t="shared" si="8"/>
        <v>47.374358974358969</v>
      </c>
      <c r="T17" s="295">
        <f t="shared" si="9"/>
        <v>369.52</v>
      </c>
    </row>
    <row r="18" spans="1:20" s="5" customFormat="1" ht="18.75" customHeight="1" x14ac:dyDescent="0.2">
      <c r="A18" s="17">
        <v>12</v>
      </c>
      <c r="B18" s="18" t="s">
        <v>45</v>
      </c>
      <c r="C18" s="296"/>
      <c r="D18" s="297"/>
      <c r="E18" s="298"/>
      <c r="F18" s="299">
        <v>204</v>
      </c>
      <c r="G18" s="297">
        <v>59</v>
      </c>
      <c r="H18" s="300">
        <f t="shared" si="1"/>
        <v>1203.5999999999999</v>
      </c>
      <c r="I18" s="301">
        <f t="shared" si="2"/>
        <v>204</v>
      </c>
      <c r="J18" s="295">
        <v>58</v>
      </c>
      <c r="K18" s="300">
        <f t="shared" si="4"/>
        <v>1203.5999999999999</v>
      </c>
      <c r="L18" s="84">
        <v>27</v>
      </c>
      <c r="M18" s="302">
        <v>48.5</v>
      </c>
      <c r="N18" s="295">
        <f t="shared" si="5"/>
        <v>130.94999999999999</v>
      </c>
      <c r="O18" s="303">
        <v>5</v>
      </c>
      <c r="P18" s="297">
        <v>44.5</v>
      </c>
      <c r="Q18" s="300">
        <f t="shared" si="6"/>
        <v>22.25</v>
      </c>
      <c r="R18" s="300">
        <f t="shared" si="7"/>
        <v>32</v>
      </c>
      <c r="S18" s="295">
        <f t="shared" si="8"/>
        <v>47.875</v>
      </c>
      <c r="T18" s="295">
        <f t="shared" si="9"/>
        <v>153.19999999999999</v>
      </c>
    </row>
    <row r="19" spans="1:20" s="5" customFormat="1" ht="18.75" customHeight="1" x14ac:dyDescent="0.2">
      <c r="A19" s="17">
        <v>13</v>
      </c>
      <c r="B19" s="18" t="s">
        <v>46</v>
      </c>
      <c r="C19" s="296">
        <v>201</v>
      </c>
      <c r="D19" s="297">
        <v>59</v>
      </c>
      <c r="E19" s="298">
        <f t="shared" ref="E19:E26" si="10">D19*C19/10</f>
        <v>1185.9000000000001</v>
      </c>
      <c r="F19" s="299">
        <v>223</v>
      </c>
      <c r="G19" s="297">
        <v>50</v>
      </c>
      <c r="H19" s="300">
        <f t="shared" si="1"/>
        <v>1115</v>
      </c>
      <c r="I19" s="301">
        <f t="shared" si="2"/>
        <v>424</v>
      </c>
      <c r="J19" s="295">
        <f t="shared" ref="J19:J27" si="11">K19/I19*10</f>
        <v>54.266509433962263</v>
      </c>
      <c r="K19" s="300">
        <f t="shared" si="4"/>
        <v>2300.9</v>
      </c>
      <c r="L19" s="84">
        <v>12</v>
      </c>
      <c r="M19" s="302">
        <v>49</v>
      </c>
      <c r="N19" s="295">
        <f t="shared" si="5"/>
        <v>58.8</v>
      </c>
      <c r="O19" s="303">
        <v>7</v>
      </c>
      <c r="P19" s="297">
        <v>44.5</v>
      </c>
      <c r="Q19" s="300">
        <f t="shared" si="6"/>
        <v>31.15</v>
      </c>
      <c r="R19" s="300">
        <f t="shared" si="7"/>
        <v>19</v>
      </c>
      <c r="S19" s="295">
        <f t="shared" si="8"/>
        <v>47.34210526315789</v>
      </c>
      <c r="T19" s="295">
        <f t="shared" si="9"/>
        <v>89.949999999999989</v>
      </c>
    </row>
    <row r="20" spans="1:20" s="5" customFormat="1" ht="18.75" customHeight="1" x14ac:dyDescent="0.2">
      <c r="A20" s="17">
        <v>14</v>
      </c>
      <c r="B20" s="18" t="s">
        <v>0</v>
      </c>
      <c r="C20" s="296">
        <v>204</v>
      </c>
      <c r="D20" s="297">
        <v>59</v>
      </c>
      <c r="E20" s="298">
        <f t="shared" si="10"/>
        <v>1203.5999999999999</v>
      </c>
      <c r="F20" s="299">
        <v>227</v>
      </c>
      <c r="G20" s="297">
        <v>50</v>
      </c>
      <c r="H20" s="300">
        <f t="shared" si="1"/>
        <v>1135</v>
      </c>
      <c r="I20" s="301">
        <f t="shared" si="2"/>
        <v>431</v>
      </c>
      <c r="J20" s="295">
        <f t="shared" si="11"/>
        <v>54.259860788863108</v>
      </c>
      <c r="K20" s="300">
        <f t="shared" si="4"/>
        <v>2338.6</v>
      </c>
      <c r="L20" s="84">
        <v>23</v>
      </c>
      <c r="M20" s="302">
        <v>48</v>
      </c>
      <c r="N20" s="295">
        <f t="shared" si="5"/>
        <v>110.4</v>
      </c>
      <c r="O20" s="303">
        <v>10</v>
      </c>
      <c r="P20" s="297">
        <v>44.5</v>
      </c>
      <c r="Q20" s="300">
        <f t="shared" si="6"/>
        <v>44.5</v>
      </c>
      <c r="R20" s="300">
        <f t="shared" si="7"/>
        <v>33</v>
      </c>
      <c r="S20" s="295">
        <f t="shared" si="8"/>
        <v>46.939393939393945</v>
      </c>
      <c r="T20" s="295">
        <f t="shared" si="9"/>
        <v>154.9</v>
      </c>
    </row>
    <row r="21" spans="1:20" s="5" customFormat="1" ht="18.75" customHeight="1" x14ac:dyDescent="0.2">
      <c r="A21" s="17">
        <v>15</v>
      </c>
      <c r="B21" s="18" t="s">
        <v>47</v>
      </c>
      <c r="C21" s="296">
        <v>86</v>
      </c>
      <c r="D21" s="297">
        <v>59</v>
      </c>
      <c r="E21" s="298">
        <f t="shared" si="10"/>
        <v>507.4</v>
      </c>
      <c r="F21" s="299">
        <v>120</v>
      </c>
      <c r="G21" s="297">
        <v>48</v>
      </c>
      <c r="H21" s="300">
        <f t="shared" si="1"/>
        <v>576</v>
      </c>
      <c r="I21" s="301">
        <f t="shared" si="2"/>
        <v>206</v>
      </c>
      <c r="J21" s="295">
        <f t="shared" si="11"/>
        <v>52.592233009708742</v>
      </c>
      <c r="K21" s="300">
        <f t="shared" si="4"/>
        <v>1083.4000000000001</v>
      </c>
      <c r="L21" s="84">
        <v>11</v>
      </c>
      <c r="M21" s="302">
        <v>48</v>
      </c>
      <c r="N21" s="295">
        <f t="shared" si="5"/>
        <v>52.8</v>
      </c>
      <c r="O21" s="303">
        <v>3</v>
      </c>
      <c r="P21" s="297">
        <v>44.5</v>
      </c>
      <c r="Q21" s="300">
        <f t="shared" si="6"/>
        <v>13.35</v>
      </c>
      <c r="R21" s="300">
        <f t="shared" si="7"/>
        <v>14</v>
      </c>
      <c r="S21" s="295">
        <f t="shared" si="8"/>
        <v>47.25</v>
      </c>
      <c r="T21" s="295">
        <f t="shared" si="9"/>
        <v>66.149999999999991</v>
      </c>
    </row>
    <row r="22" spans="1:20" s="5" customFormat="1" ht="18.75" customHeight="1" x14ac:dyDescent="0.2">
      <c r="A22" s="17">
        <v>16</v>
      </c>
      <c r="B22" s="18" t="s">
        <v>48</v>
      </c>
      <c r="C22" s="296">
        <v>57</v>
      </c>
      <c r="D22" s="297">
        <v>59</v>
      </c>
      <c r="E22" s="298">
        <f t="shared" si="10"/>
        <v>336.3</v>
      </c>
      <c r="F22" s="299">
        <v>79</v>
      </c>
      <c r="G22" s="297">
        <v>48</v>
      </c>
      <c r="H22" s="300">
        <f t="shared" si="1"/>
        <v>379.2</v>
      </c>
      <c r="I22" s="301">
        <f t="shared" si="2"/>
        <v>136</v>
      </c>
      <c r="J22" s="295">
        <f t="shared" si="11"/>
        <v>52.610294117647058</v>
      </c>
      <c r="K22" s="300">
        <f t="shared" si="4"/>
        <v>715.5</v>
      </c>
      <c r="L22" s="84">
        <v>21</v>
      </c>
      <c r="M22" s="302">
        <v>48</v>
      </c>
      <c r="N22" s="295">
        <f t="shared" si="5"/>
        <v>100.8</v>
      </c>
      <c r="O22" s="303">
        <v>11</v>
      </c>
      <c r="P22" s="297">
        <v>44.5</v>
      </c>
      <c r="Q22" s="300">
        <f t="shared" si="6"/>
        <v>48.95</v>
      </c>
      <c r="R22" s="300">
        <f t="shared" si="7"/>
        <v>32</v>
      </c>
      <c r="S22" s="295">
        <f t="shared" si="8"/>
        <v>46.796875</v>
      </c>
      <c r="T22" s="295">
        <f t="shared" si="9"/>
        <v>149.75</v>
      </c>
    </row>
    <row r="23" spans="1:20" s="5" customFormat="1" ht="18.75" customHeight="1" x14ac:dyDescent="0.2">
      <c r="A23" s="17">
        <v>17</v>
      </c>
      <c r="B23" s="18" t="s">
        <v>49</v>
      </c>
      <c r="C23" s="296">
        <v>132</v>
      </c>
      <c r="D23" s="297">
        <v>59</v>
      </c>
      <c r="E23" s="298">
        <f t="shared" si="10"/>
        <v>778.8</v>
      </c>
      <c r="F23" s="299">
        <v>188</v>
      </c>
      <c r="G23" s="297">
        <v>48</v>
      </c>
      <c r="H23" s="300">
        <f t="shared" si="1"/>
        <v>902.4</v>
      </c>
      <c r="I23" s="301">
        <f t="shared" si="2"/>
        <v>320</v>
      </c>
      <c r="J23" s="295">
        <f t="shared" si="11"/>
        <v>52.537499999999994</v>
      </c>
      <c r="K23" s="300">
        <f t="shared" si="4"/>
        <v>1681.1999999999998</v>
      </c>
      <c r="L23" s="84">
        <v>41</v>
      </c>
      <c r="M23" s="302">
        <v>48</v>
      </c>
      <c r="N23" s="295">
        <f t="shared" si="5"/>
        <v>196.8</v>
      </c>
      <c r="O23" s="303">
        <v>8</v>
      </c>
      <c r="P23" s="297">
        <v>44.5</v>
      </c>
      <c r="Q23" s="300">
        <f t="shared" si="6"/>
        <v>35.6</v>
      </c>
      <c r="R23" s="300">
        <f t="shared" si="7"/>
        <v>49</v>
      </c>
      <c r="S23" s="295">
        <f t="shared" si="8"/>
        <v>47.428571428571431</v>
      </c>
      <c r="T23" s="295">
        <f t="shared" si="9"/>
        <v>232.4</v>
      </c>
    </row>
    <row r="24" spans="1:20" s="5" customFormat="1" ht="18.75" customHeight="1" x14ac:dyDescent="0.2">
      <c r="A24" s="17">
        <v>18</v>
      </c>
      <c r="B24" s="18" t="s">
        <v>50</v>
      </c>
      <c r="C24" s="296">
        <v>77</v>
      </c>
      <c r="D24" s="297">
        <v>59</v>
      </c>
      <c r="E24" s="298">
        <f t="shared" si="10"/>
        <v>454.3</v>
      </c>
      <c r="F24" s="299">
        <v>92</v>
      </c>
      <c r="G24" s="297">
        <v>48</v>
      </c>
      <c r="H24" s="300">
        <f t="shared" si="1"/>
        <v>441.6</v>
      </c>
      <c r="I24" s="301">
        <f t="shared" si="2"/>
        <v>169</v>
      </c>
      <c r="J24" s="295">
        <f t="shared" si="11"/>
        <v>53.011834319526628</v>
      </c>
      <c r="K24" s="300">
        <f t="shared" si="4"/>
        <v>895.90000000000009</v>
      </c>
      <c r="L24" s="84">
        <v>39</v>
      </c>
      <c r="M24" s="302">
        <v>49</v>
      </c>
      <c r="N24" s="295">
        <f t="shared" si="5"/>
        <v>191.1</v>
      </c>
      <c r="O24" s="303">
        <v>26</v>
      </c>
      <c r="P24" s="297">
        <v>44.5</v>
      </c>
      <c r="Q24" s="300">
        <f t="shared" si="6"/>
        <v>115.7</v>
      </c>
      <c r="R24" s="300">
        <f t="shared" si="7"/>
        <v>65</v>
      </c>
      <c r="S24" s="295">
        <f t="shared" si="8"/>
        <v>47.199999999999996</v>
      </c>
      <c r="T24" s="295">
        <f t="shared" si="9"/>
        <v>306.8</v>
      </c>
    </row>
    <row r="25" spans="1:20" s="5" customFormat="1" ht="18.75" customHeight="1" x14ac:dyDescent="0.2">
      <c r="A25" s="17">
        <v>19</v>
      </c>
      <c r="B25" s="18" t="s">
        <v>51</v>
      </c>
      <c r="C25" s="296">
        <v>50</v>
      </c>
      <c r="D25" s="297">
        <v>59</v>
      </c>
      <c r="E25" s="298">
        <f t="shared" si="10"/>
        <v>295</v>
      </c>
      <c r="F25" s="299">
        <v>89</v>
      </c>
      <c r="G25" s="297">
        <v>48</v>
      </c>
      <c r="H25" s="300">
        <f t="shared" si="1"/>
        <v>427.2</v>
      </c>
      <c r="I25" s="301">
        <f t="shared" si="2"/>
        <v>139</v>
      </c>
      <c r="J25" s="295">
        <f t="shared" si="11"/>
        <v>51.956834532374103</v>
      </c>
      <c r="K25" s="300">
        <f t="shared" si="4"/>
        <v>722.2</v>
      </c>
      <c r="L25" s="84">
        <v>40</v>
      </c>
      <c r="M25" s="302">
        <v>48</v>
      </c>
      <c r="N25" s="295">
        <f t="shared" si="5"/>
        <v>192</v>
      </c>
      <c r="O25" s="303">
        <v>25</v>
      </c>
      <c r="P25" s="297">
        <v>44.5</v>
      </c>
      <c r="Q25" s="300">
        <f t="shared" si="6"/>
        <v>111.25</v>
      </c>
      <c r="R25" s="300">
        <f t="shared" si="7"/>
        <v>65</v>
      </c>
      <c r="S25" s="295">
        <f t="shared" si="8"/>
        <v>46.65384615384616</v>
      </c>
      <c r="T25" s="295">
        <f t="shared" si="9"/>
        <v>303.25</v>
      </c>
    </row>
    <row r="26" spans="1:20" s="5" customFormat="1" ht="18.75" customHeight="1" x14ac:dyDescent="0.2">
      <c r="A26" s="17">
        <v>20</v>
      </c>
      <c r="B26" s="18" t="s">
        <v>52</v>
      </c>
      <c r="C26" s="296">
        <v>84</v>
      </c>
      <c r="D26" s="297">
        <v>59</v>
      </c>
      <c r="E26" s="298">
        <f t="shared" si="10"/>
        <v>495.6</v>
      </c>
      <c r="F26" s="299">
        <v>158</v>
      </c>
      <c r="G26" s="297">
        <v>48</v>
      </c>
      <c r="H26" s="300">
        <f t="shared" si="1"/>
        <v>758.4</v>
      </c>
      <c r="I26" s="301">
        <f t="shared" si="2"/>
        <v>242</v>
      </c>
      <c r="J26" s="295">
        <f t="shared" si="11"/>
        <v>51.818181818181813</v>
      </c>
      <c r="K26" s="300">
        <f t="shared" si="4"/>
        <v>1254</v>
      </c>
      <c r="L26" s="84">
        <v>40</v>
      </c>
      <c r="M26" s="302">
        <v>48</v>
      </c>
      <c r="N26" s="295">
        <f t="shared" si="5"/>
        <v>192</v>
      </c>
      <c r="O26" s="303">
        <v>25</v>
      </c>
      <c r="P26" s="297">
        <v>44.5</v>
      </c>
      <c r="Q26" s="300">
        <f t="shared" si="6"/>
        <v>111.25</v>
      </c>
      <c r="R26" s="300">
        <f t="shared" si="7"/>
        <v>65</v>
      </c>
      <c r="S26" s="295">
        <f t="shared" si="8"/>
        <v>46.65384615384616</v>
      </c>
      <c r="T26" s="295">
        <f t="shared" si="9"/>
        <v>303.25</v>
      </c>
    </row>
    <row r="27" spans="1:20" s="59" customFormat="1" ht="23.25" customHeight="1" x14ac:dyDescent="0.2">
      <c r="A27" s="330" t="s">
        <v>53</v>
      </c>
      <c r="B27" s="330"/>
      <c r="C27" s="304">
        <f>SUM(C7:C26)</f>
        <v>1752</v>
      </c>
      <c r="D27" s="305">
        <f>E27/C27*10</f>
        <v>58.853767123287668</v>
      </c>
      <c r="E27" s="190">
        <f>SUM(E7:E26)</f>
        <v>10311.179999999998</v>
      </c>
      <c r="F27" s="307">
        <f>SUM(F7:F26)</f>
        <v>2410</v>
      </c>
      <c r="G27" s="305">
        <f>H27/F27*10</f>
        <v>49.334854771784229</v>
      </c>
      <c r="H27" s="188">
        <f>SUM(H7:H26)</f>
        <v>11889.7</v>
      </c>
      <c r="I27" s="58">
        <f>SUM(I7:I26)</f>
        <v>4162</v>
      </c>
      <c r="J27" s="309">
        <f t="shared" si="11"/>
        <v>53.341854877462758</v>
      </c>
      <c r="K27" s="189">
        <f>SUM(K7:K26)</f>
        <v>22200.880000000001</v>
      </c>
      <c r="L27" s="294">
        <f>SUM(L7:L26)</f>
        <v>900</v>
      </c>
      <c r="M27" s="188">
        <f>N27/L27*10</f>
        <v>48.241333333333351</v>
      </c>
      <c r="N27" s="308">
        <f>SUM(N7:N26)</f>
        <v>4341.7200000000012</v>
      </c>
      <c r="O27" s="189">
        <f>SUM(O7:O26)</f>
        <v>400</v>
      </c>
      <c r="P27" s="306">
        <f>Q27/O27*10</f>
        <v>44.5</v>
      </c>
      <c r="Q27" s="188">
        <f>SUM(Q7:Q26)</f>
        <v>1780</v>
      </c>
      <c r="R27" s="294">
        <f>SUM(R7:R26)</f>
        <v>1300</v>
      </c>
      <c r="S27" s="308">
        <f t="shared" si="8"/>
        <v>47.090153846153832</v>
      </c>
      <c r="T27" s="306">
        <f>SUM(T7:T26)</f>
        <v>6121.7199999999984</v>
      </c>
    </row>
  </sheetData>
  <mergeCells count="14">
    <mergeCell ref="A27:B27"/>
    <mergeCell ref="A3:T3"/>
    <mergeCell ref="C5:E5"/>
    <mergeCell ref="Q1:T1"/>
    <mergeCell ref="A2:T2"/>
    <mergeCell ref="A4:A6"/>
    <mergeCell ref="B4:B6"/>
    <mergeCell ref="C4:K4"/>
    <mergeCell ref="L4:T4"/>
    <mergeCell ref="O5:Q5"/>
    <mergeCell ref="R5:T5"/>
    <mergeCell ref="F5:H5"/>
    <mergeCell ref="I5:K5"/>
    <mergeCell ref="L5:N5"/>
  </mergeCells>
  <pageMargins left="0.27559055118110237" right="7.874015748031496E-2" top="0.47244094488188981" bottom="0.23622047244094491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0"/>
  <sheetViews>
    <sheetView workbookViewId="0">
      <pane ySplit="6" topLeftCell="A7" activePane="bottomLeft" state="frozen"/>
      <selection pane="bottomLeft" activeCell="K6" sqref="K6"/>
    </sheetView>
  </sheetViews>
  <sheetFormatPr defaultColWidth="9" defaultRowHeight="15.75" customHeight="1" x14ac:dyDescent="0.25"/>
  <cols>
    <col min="1" max="1" width="5.125" style="12" customWidth="1"/>
    <col min="2" max="2" width="13.125" style="12" customWidth="1"/>
    <col min="3" max="3" width="5.125" style="12" customWidth="1"/>
    <col min="4" max="4" width="6.5" style="12" customWidth="1"/>
    <col min="5" max="5" width="6.875" style="12" customWidth="1"/>
    <col min="6" max="6" width="4.375" style="12" customWidth="1"/>
    <col min="7" max="7" width="5.5" style="12" customWidth="1"/>
    <col min="8" max="8" width="6.625" style="12" customWidth="1"/>
    <col min="9" max="9" width="4.5" style="12" customWidth="1"/>
    <col min="10" max="10" width="6.5" style="64" customWidth="1"/>
    <col min="11" max="11" width="5.75" style="12" customWidth="1"/>
    <col min="12" max="12" width="6.375" style="12" customWidth="1"/>
    <col min="13" max="13" width="7.625" style="12" customWidth="1"/>
    <col min="14" max="14" width="8.5" style="37" customWidth="1"/>
    <col min="15" max="15" width="5.125" style="77" customWidth="1"/>
    <col min="16" max="16" width="7.125" style="77" customWidth="1"/>
    <col min="17" max="17" width="6.875" style="77" customWidth="1"/>
    <col min="18" max="18" width="5" style="12" customWidth="1"/>
    <col min="19" max="19" width="6.375" style="12" customWidth="1"/>
    <col min="20" max="20" width="7.75" style="12" customWidth="1"/>
    <col min="21" max="21" width="6" style="12" customWidth="1"/>
    <col min="22" max="22" width="9" style="12"/>
    <col min="23" max="23" width="11.125" style="151" customWidth="1"/>
  </cols>
  <sheetData>
    <row r="1" spans="1:24" ht="20.25" customHeight="1" x14ac:dyDescent="0.25">
      <c r="N1" s="88"/>
      <c r="O1" s="88"/>
      <c r="P1" s="88"/>
      <c r="Q1" s="332" t="s">
        <v>54</v>
      </c>
      <c r="R1" s="332"/>
      <c r="S1" s="332"/>
      <c r="T1" s="332"/>
    </row>
    <row r="2" spans="1:24" ht="29.25" customHeight="1" x14ac:dyDescent="0.25">
      <c r="A2" s="348" t="s">
        <v>55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1:24" ht="23.25" customHeight="1" x14ac:dyDescent="0.25">
      <c r="A3" s="339" t="s">
        <v>378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1:24" ht="30" customHeight="1" x14ac:dyDescent="0.25">
      <c r="A4" s="335" t="s">
        <v>1</v>
      </c>
      <c r="B4" s="335" t="s">
        <v>23</v>
      </c>
      <c r="C4" s="340" t="s">
        <v>3</v>
      </c>
      <c r="D4" s="341"/>
      <c r="E4" s="341"/>
      <c r="F4" s="341"/>
      <c r="G4" s="341"/>
      <c r="H4" s="341"/>
      <c r="I4" s="341"/>
      <c r="J4" s="341"/>
      <c r="K4" s="342"/>
      <c r="L4" s="335" t="s">
        <v>5</v>
      </c>
      <c r="M4" s="335"/>
      <c r="N4" s="335"/>
      <c r="O4" s="335"/>
      <c r="P4" s="335"/>
      <c r="Q4" s="335"/>
      <c r="R4" s="335"/>
      <c r="S4" s="335"/>
      <c r="T4" s="335"/>
    </row>
    <row r="5" spans="1:24" ht="24.75" customHeight="1" x14ac:dyDescent="0.25">
      <c r="A5" s="335"/>
      <c r="B5" s="335"/>
      <c r="C5" s="347" t="s">
        <v>56</v>
      </c>
      <c r="D5" s="347"/>
      <c r="E5" s="347"/>
      <c r="F5" s="347" t="s">
        <v>57</v>
      </c>
      <c r="G5" s="347"/>
      <c r="H5" s="347"/>
      <c r="I5" s="347" t="s">
        <v>4</v>
      </c>
      <c r="J5" s="347"/>
      <c r="K5" s="347"/>
      <c r="L5" s="349" t="s">
        <v>58</v>
      </c>
      <c r="M5" s="350"/>
      <c r="N5" s="351"/>
      <c r="O5" s="344" t="s">
        <v>59</v>
      </c>
      <c r="P5" s="345"/>
      <c r="Q5" s="346"/>
      <c r="R5" s="335" t="s">
        <v>6</v>
      </c>
      <c r="S5" s="335"/>
      <c r="T5" s="335"/>
    </row>
    <row r="6" spans="1:24" s="39" customFormat="1" ht="51" customHeight="1" x14ac:dyDescent="0.2">
      <c r="A6" s="335"/>
      <c r="B6" s="335"/>
      <c r="C6" s="38" t="s">
        <v>60</v>
      </c>
      <c r="D6" s="38" t="s">
        <v>61</v>
      </c>
      <c r="E6" s="38" t="s">
        <v>62</v>
      </c>
      <c r="F6" s="38" t="s">
        <v>60</v>
      </c>
      <c r="G6" s="38" t="s">
        <v>61</v>
      </c>
      <c r="H6" s="38" t="s">
        <v>62</v>
      </c>
      <c r="I6" s="38" t="s">
        <v>60</v>
      </c>
      <c r="J6" s="38" t="s">
        <v>61</v>
      </c>
      <c r="K6" s="38" t="s">
        <v>62</v>
      </c>
      <c r="L6" s="38" t="s">
        <v>63</v>
      </c>
      <c r="M6" s="38" t="s">
        <v>61</v>
      </c>
      <c r="N6" s="38" t="s">
        <v>62</v>
      </c>
      <c r="O6" s="74" t="s">
        <v>60</v>
      </c>
      <c r="P6" s="78" t="s">
        <v>61</v>
      </c>
      <c r="Q6" s="78" t="s">
        <v>62</v>
      </c>
      <c r="R6" s="38" t="s">
        <v>60</v>
      </c>
      <c r="S6" s="38" t="s">
        <v>61</v>
      </c>
      <c r="T6" s="38" t="s">
        <v>62</v>
      </c>
      <c r="W6" s="152"/>
    </row>
    <row r="7" spans="1:24" ht="17.25" customHeight="1" x14ac:dyDescent="0.25">
      <c r="A7" s="19">
        <v>1</v>
      </c>
      <c r="B7" s="13" t="s">
        <v>34</v>
      </c>
      <c r="C7" s="85">
        <v>4</v>
      </c>
      <c r="D7" s="62">
        <v>54</v>
      </c>
      <c r="E7" s="61">
        <f t="shared" ref="E7:E26" si="0">C7*D7/10</f>
        <v>21.6</v>
      </c>
      <c r="F7" s="20">
        <v>2</v>
      </c>
      <c r="G7" s="40">
        <v>74</v>
      </c>
      <c r="H7" s="63">
        <f>F7*G7/10</f>
        <v>14.8</v>
      </c>
      <c r="I7" s="20"/>
      <c r="J7" s="62"/>
      <c r="K7" s="40"/>
      <c r="L7" s="20">
        <v>38</v>
      </c>
      <c r="M7" s="63">
        <v>124</v>
      </c>
      <c r="N7" s="41">
        <f t="shared" ref="N7:N26" si="1">L7*M7</f>
        <v>4712</v>
      </c>
      <c r="O7" s="79">
        <v>1.5</v>
      </c>
      <c r="P7" s="79">
        <v>152</v>
      </c>
      <c r="Q7" s="79">
        <f t="shared" ref="Q7:Q27" si="2">(O7*P7)/10</f>
        <v>22.8</v>
      </c>
      <c r="R7" s="56">
        <v>11</v>
      </c>
      <c r="S7" s="55">
        <v>13</v>
      </c>
      <c r="T7" s="67">
        <f t="shared" ref="T7:T26" si="3">S7*R7/10</f>
        <v>14.3</v>
      </c>
      <c r="W7" s="150"/>
      <c r="X7" s="153"/>
    </row>
    <row r="8" spans="1:24" ht="17.25" customHeight="1" x14ac:dyDescent="0.25">
      <c r="A8" s="19">
        <v>2</v>
      </c>
      <c r="B8" s="13" t="s">
        <v>35</v>
      </c>
      <c r="C8" s="85">
        <v>3</v>
      </c>
      <c r="D8" s="62">
        <v>54</v>
      </c>
      <c r="E8" s="61">
        <f t="shared" si="0"/>
        <v>16.2</v>
      </c>
      <c r="F8" s="20"/>
      <c r="G8" s="40"/>
      <c r="H8" s="63"/>
      <c r="I8" s="20">
        <v>30</v>
      </c>
      <c r="J8" s="62">
        <v>120</v>
      </c>
      <c r="K8" s="41">
        <f>I8*J8/10</f>
        <v>360</v>
      </c>
      <c r="L8" s="20">
        <v>35</v>
      </c>
      <c r="M8" s="63">
        <v>124</v>
      </c>
      <c r="N8" s="41">
        <f t="shared" si="1"/>
        <v>4340</v>
      </c>
      <c r="O8" s="79">
        <v>1.5</v>
      </c>
      <c r="P8" s="79">
        <v>152</v>
      </c>
      <c r="Q8" s="79">
        <f t="shared" si="2"/>
        <v>22.8</v>
      </c>
      <c r="R8" s="87">
        <v>5</v>
      </c>
      <c r="S8" s="55">
        <v>13</v>
      </c>
      <c r="T8" s="67">
        <f t="shared" si="3"/>
        <v>6.5</v>
      </c>
      <c r="W8" s="150"/>
    </row>
    <row r="9" spans="1:24" ht="17.25" customHeight="1" x14ac:dyDescent="0.25">
      <c r="A9" s="19">
        <v>3</v>
      </c>
      <c r="B9" s="13" t="s">
        <v>36</v>
      </c>
      <c r="C9" s="85">
        <v>3</v>
      </c>
      <c r="D9" s="62">
        <v>54</v>
      </c>
      <c r="E9" s="61">
        <f t="shared" si="0"/>
        <v>16.2</v>
      </c>
      <c r="F9" s="20">
        <v>1</v>
      </c>
      <c r="G9" s="40">
        <v>74</v>
      </c>
      <c r="H9" s="69">
        <f>F9*G9/10</f>
        <v>7.4</v>
      </c>
      <c r="I9" s="20"/>
      <c r="J9" s="62"/>
      <c r="K9" s="40"/>
      <c r="L9" s="20">
        <v>43</v>
      </c>
      <c r="M9" s="63">
        <v>124</v>
      </c>
      <c r="N9" s="41">
        <f t="shared" si="1"/>
        <v>5332</v>
      </c>
      <c r="O9" s="79">
        <v>1.5</v>
      </c>
      <c r="P9" s="79">
        <v>152</v>
      </c>
      <c r="Q9" s="79">
        <f t="shared" si="2"/>
        <v>22.8</v>
      </c>
      <c r="R9" s="87">
        <v>3</v>
      </c>
      <c r="S9" s="55">
        <v>13</v>
      </c>
      <c r="T9" s="67">
        <f t="shared" si="3"/>
        <v>3.9</v>
      </c>
      <c r="W9" s="150"/>
    </row>
    <row r="10" spans="1:24" ht="17.25" customHeight="1" x14ac:dyDescent="0.25">
      <c r="A10" s="19">
        <v>4</v>
      </c>
      <c r="B10" s="13" t="s">
        <v>37</v>
      </c>
      <c r="C10" s="85">
        <v>4</v>
      </c>
      <c r="D10" s="62">
        <v>54</v>
      </c>
      <c r="E10" s="61">
        <f t="shared" si="0"/>
        <v>21.6</v>
      </c>
      <c r="F10" s="20">
        <v>1</v>
      </c>
      <c r="G10" s="40">
        <v>74</v>
      </c>
      <c r="H10" s="69">
        <f>F10*G10/10</f>
        <v>7.4</v>
      </c>
      <c r="I10" s="20"/>
      <c r="J10" s="62"/>
      <c r="K10" s="40"/>
      <c r="L10" s="20">
        <v>32</v>
      </c>
      <c r="M10" s="63">
        <v>124</v>
      </c>
      <c r="N10" s="41">
        <f t="shared" si="1"/>
        <v>3968</v>
      </c>
      <c r="O10" s="79">
        <v>1.5</v>
      </c>
      <c r="P10" s="79">
        <v>152</v>
      </c>
      <c r="Q10" s="79">
        <f t="shared" si="2"/>
        <v>22.8</v>
      </c>
      <c r="R10" s="87">
        <v>3</v>
      </c>
      <c r="S10" s="55">
        <v>13</v>
      </c>
      <c r="T10" s="67">
        <f t="shared" si="3"/>
        <v>3.9</v>
      </c>
      <c r="W10" s="150"/>
    </row>
    <row r="11" spans="1:24" ht="17.25" customHeight="1" x14ac:dyDescent="0.25">
      <c r="A11" s="19">
        <v>5</v>
      </c>
      <c r="B11" s="13" t="s">
        <v>38</v>
      </c>
      <c r="C11" s="85">
        <v>3</v>
      </c>
      <c r="D11" s="62">
        <v>54</v>
      </c>
      <c r="E11" s="61">
        <f t="shared" si="0"/>
        <v>16.2</v>
      </c>
      <c r="F11" s="20">
        <v>1</v>
      </c>
      <c r="G11" s="40">
        <v>74</v>
      </c>
      <c r="H11" s="69">
        <f>F11*G11/10</f>
        <v>7.4</v>
      </c>
      <c r="I11" s="20"/>
      <c r="J11" s="62"/>
      <c r="K11" s="40"/>
      <c r="L11" s="85">
        <v>9</v>
      </c>
      <c r="M11" s="63">
        <v>124</v>
      </c>
      <c r="N11" s="41">
        <f t="shared" si="1"/>
        <v>1116</v>
      </c>
      <c r="O11" s="79">
        <v>1.5</v>
      </c>
      <c r="P11" s="79">
        <v>152</v>
      </c>
      <c r="Q11" s="79">
        <f t="shared" si="2"/>
        <v>22.8</v>
      </c>
      <c r="R11" s="87">
        <v>3</v>
      </c>
      <c r="S11" s="55">
        <v>13</v>
      </c>
      <c r="T11" s="67">
        <f t="shared" si="3"/>
        <v>3.9</v>
      </c>
      <c r="W11" s="150"/>
    </row>
    <row r="12" spans="1:24" ht="17.25" customHeight="1" x14ac:dyDescent="0.25">
      <c r="A12" s="19">
        <v>6</v>
      </c>
      <c r="B12" s="13" t="s">
        <v>39</v>
      </c>
      <c r="C12" s="85">
        <v>3</v>
      </c>
      <c r="D12" s="62">
        <v>54</v>
      </c>
      <c r="E12" s="61">
        <f t="shared" si="0"/>
        <v>16.2</v>
      </c>
      <c r="F12" s="20">
        <v>1</v>
      </c>
      <c r="G12" s="40">
        <v>74</v>
      </c>
      <c r="H12" s="69">
        <f>F12*G12/10</f>
        <v>7.4</v>
      </c>
      <c r="I12" s="20"/>
      <c r="J12" s="62"/>
      <c r="K12" s="40"/>
      <c r="L12" s="85">
        <v>22</v>
      </c>
      <c r="M12" s="63">
        <v>124</v>
      </c>
      <c r="N12" s="41">
        <f t="shared" si="1"/>
        <v>2728</v>
      </c>
      <c r="O12" s="79">
        <v>1.5</v>
      </c>
      <c r="P12" s="79">
        <v>152</v>
      </c>
      <c r="Q12" s="79">
        <f t="shared" si="2"/>
        <v>22.8</v>
      </c>
      <c r="R12" s="87">
        <v>2</v>
      </c>
      <c r="S12" s="55">
        <v>13</v>
      </c>
      <c r="T12" s="67">
        <f t="shared" si="3"/>
        <v>2.6</v>
      </c>
      <c r="W12" s="150"/>
    </row>
    <row r="13" spans="1:24" ht="17.25" customHeight="1" x14ac:dyDescent="0.25">
      <c r="A13" s="19">
        <v>7</v>
      </c>
      <c r="B13" s="13" t="s">
        <v>40</v>
      </c>
      <c r="C13" s="85">
        <v>2</v>
      </c>
      <c r="D13" s="62">
        <v>54</v>
      </c>
      <c r="E13" s="61">
        <f t="shared" si="0"/>
        <v>10.8</v>
      </c>
      <c r="F13" s="20"/>
      <c r="G13" s="40"/>
      <c r="H13" s="69"/>
      <c r="I13" s="20"/>
      <c r="J13" s="62"/>
      <c r="K13" s="40"/>
      <c r="L13" s="85">
        <v>12</v>
      </c>
      <c r="M13" s="63">
        <v>124</v>
      </c>
      <c r="N13" s="41">
        <f t="shared" si="1"/>
        <v>1488</v>
      </c>
      <c r="O13" s="79">
        <v>1.5</v>
      </c>
      <c r="P13" s="79">
        <v>152</v>
      </c>
      <c r="Q13" s="79">
        <f t="shared" si="2"/>
        <v>22.8</v>
      </c>
      <c r="R13" s="87">
        <v>2</v>
      </c>
      <c r="S13" s="55">
        <v>13</v>
      </c>
      <c r="T13" s="67">
        <f t="shared" si="3"/>
        <v>2.6</v>
      </c>
      <c r="W13" s="150"/>
    </row>
    <row r="14" spans="1:24" ht="17.25" customHeight="1" x14ac:dyDescent="0.25">
      <c r="A14" s="19">
        <v>8</v>
      </c>
      <c r="B14" s="13" t="s">
        <v>41</v>
      </c>
      <c r="C14" s="85">
        <v>2</v>
      </c>
      <c r="D14" s="62">
        <v>54</v>
      </c>
      <c r="E14" s="61">
        <f t="shared" si="0"/>
        <v>10.8</v>
      </c>
      <c r="F14" s="20"/>
      <c r="G14" s="40"/>
      <c r="H14" s="69"/>
      <c r="I14" s="20"/>
      <c r="J14" s="62"/>
      <c r="K14" s="41"/>
      <c r="L14" s="85">
        <v>33</v>
      </c>
      <c r="M14" s="63">
        <v>124</v>
      </c>
      <c r="N14" s="41">
        <f t="shared" si="1"/>
        <v>4092</v>
      </c>
      <c r="O14" s="79">
        <v>1.5</v>
      </c>
      <c r="P14" s="79">
        <v>152</v>
      </c>
      <c r="Q14" s="79">
        <f t="shared" si="2"/>
        <v>22.8</v>
      </c>
      <c r="R14" s="87">
        <v>2</v>
      </c>
      <c r="S14" s="55">
        <v>13</v>
      </c>
      <c r="T14" s="67">
        <f t="shared" si="3"/>
        <v>2.6</v>
      </c>
      <c r="W14" s="150"/>
    </row>
    <row r="15" spans="1:24" ht="17.25" customHeight="1" x14ac:dyDescent="0.25">
      <c r="A15" s="19">
        <v>9</v>
      </c>
      <c r="B15" s="13" t="s">
        <v>42</v>
      </c>
      <c r="C15" s="85">
        <v>2</v>
      </c>
      <c r="D15" s="62">
        <v>54</v>
      </c>
      <c r="E15" s="61">
        <f t="shared" si="0"/>
        <v>10.8</v>
      </c>
      <c r="F15" s="20"/>
      <c r="G15" s="40"/>
      <c r="H15" s="69"/>
      <c r="I15" s="20"/>
      <c r="J15" s="62"/>
      <c r="K15" s="41"/>
      <c r="L15" s="85">
        <v>37</v>
      </c>
      <c r="M15" s="63">
        <v>124</v>
      </c>
      <c r="N15" s="41">
        <f t="shared" si="1"/>
        <v>4588</v>
      </c>
      <c r="O15" s="79">
        <v>1.5</v>
      </c>
      <c r="P15" s="79">
        <v>152</v>
      </c>
      <c r="Q15" s="79">
        <f t="shared" si="2"/>
        <v>22.8</v>
      </c>
      <c r="R15" s="87">
        <v>2</v>
      </c>
      <c r="S15" s="55">
        <v>13</v>
      </c>
      <c r="T15" s="67">
        <f t="shared" si="3"/>
        <v>2.6</v>
      </c>
      <c r="W15" s="150"/>
    </row>
    <row r="16" spans="1:24" ht="17.25" customHeight="1" x14ac:dyDescent="0.25">
      <c r="A16" s="19">
        <v>10</v>
      </c>
      <c r="B16" s="13" t="s">
        <v>43</v>
      </c>
      <c r="C16" s="85">
        <v>3</v>
      </c>
      <c r="D16" s="62">
        <v>54</v>
      </c>
      <c r="E16" s="61">
        <f t="shared" si="0"/>
        <v>16.2</v>
      </c>
      <c r="F16" s="20">
        <v>1</v>
      </c>
      <c r="G16" s="40">
        <v>74</v>
      </c>
      <c r="H16" s="69">
        <f>F16*G16/10</f>
        <v>7.4</v>
      </c>
      <c r="I16" s="20"/>
      <c r="J16" s="62"/>
      <c r="K16" s="41"/>
      <c r="L16" s="85">
        <v>33</v>
      </c>
      <c r="M16" s="63">
        <v>124</v>
      </c>
      <c r="N16" s="41">
        <f t="shared" si="1"/>
        <v>4092</v>
      </c>
      <c r="O16" s="79">
        <v>1.5</v>
      </c>
      <c r="P16" s="79">
        <v>152</v>
      </c>
      <c r="Q16" s="79">
        <f t="shared" si="2"/>
        <v>22.8</v>
      </c>
      <c r="R16" s="87">
        <v>2</v>
      </c>
      <c r="S16" s="55">
        <v>13</v>
      </c>
      <c r="T16" s="67">
        <f t="shared" si="3"/>
        <v>2.6</v>
      </c>
      <c r="W16" s="150"/>
    </row>
    <row r="17" spans="1:23" ht="17.25" customHeight="1" x14ac:dyDescent="0.25">
      <c r="A17" s="19">
        <v>11</v>
      </c>
      <c r="B17" s="13" t="s">
        <v>44</v>
      </c>
      <c r="C17" s="85">
        <v>4</v>
      </c>
      <c r="D17" s="62">
        <v>54</v>
      </c>
      <c r="E17" s="61">
        <f t="shared" si="0"/>
        <v>21.6</v>
      </c>
      <c r="F17" s="20">
        <v>1</v>
      </c>
      <c r="G17" s="40">
        <v>74</v>
      </c>
      <c r="H17" s="69">
        <f>F17*G17/10</f>
        <v>7.4</v>
      </c>
      <c r="I17" s="20"/>
      <c r="J17" s="62"/>
      <c r="K17" s="41"/>
      <c r="L17" s="85">
        <v>12</v>
      </c>
      <c r="M17" s="63">
        <v>124</v>
      </c>
      <c r="N17" s="41">
        <f t="shared" si="1"/>
        <v>1488</v>
      </c>
      <c r="O17" s="79">
        <v>1.5</v>
      </c>
      <c r="P17" s="79">
        <v>152</v>
      </c>
      <c r="Q17" s="79">
        <f t="shared" si="2"/>
        <v>22.8</v>
      </c>
      <c r="R17" s="87">
        <v>2</v>
      </c>
      <c r="S17" s="55">
        <v>13</v>
      </c>
      <c r="T17" s="67">
        <f t="shared" si="3"/>
        <v>2.6</v>
      </c>
      <c r="W17" s="150"/>
    </row>
    <row r="18" spans="1:23" ht="17.25" customHeight="1" x14ac:dyDescent="0.25">
      <c r="A18" s="19">
        <v>12</v>
      </c>
      <c r="B18" s="13" t="s">
        <v>45</v>
      </c>
      <c r="C18" s="85">
        <v>3</v>
      </c>
      <c r="D18" s="62">
        <v>54</v>
      </c>
      <c r="E18" s="61">
        <f t="shared" si="0"/>
        <v>16.2</v>
      </c>
      <c r="F18" s="20">
        <v>1</v>
      </c>
      <c r="G18" s="40">
        <v>74</v>
      </c>
      <c r="H18" s="69">
        <f>F18*G18/10</f>
        <v>7.4</v>
      </c>
      <c r="I18" s="20"/>
      <c r="J18" s="62"/>
      <c r="K18" s="41"/>
      <c r="L18" s="85">
        <v>31</v>
      </c>
      <c r="M18" s="63">
        <v>124</v>
      </c>
      <c r="N18" s="41">
        <f t="shared" si="1"/>
        <v>3844</v>
      </c>
      <c r="O18" s="79">
        <v>1.5</v>
      </c>
      <c r="P18" s="79">
        <v>152</v>
      </c>
      <c r="Q18" s="79">
        <f t="shared" si="2"/>
        <v>22.8</v>
      </c>
      <c r="R18" s="87">
        <v>2</v>
      </c>
      <c r="S18" s="55">
        <v>13</v>
      </c>
      <c r="T18" s="67">
        <f t="shared" si="3"/>
        <v>2.6</v>
      </c>
      <c r="W18" s="150"/>
    </row>
    <row r="19" spans="1:23" ht="17.25" customHeight="1" x14ac:dyDescent="0.25">
      <c r="A19" s="19">
        <v>13</v>
      </c>
      <c r="B19" s="13" t="s">
        <v>46</v>
      </c>
      <c r="C19" s="85">
        <v>4</v>
      </c>
      <c r="D19" s="62">
        <v>54</v>
      </c>
      <c r="E19" s="61">
        <f t="shared" si="0"/>
        <v>21.6</v>
      </c>
      <c r="F19" s="20"/>
      <c r="G19" s="40"/>
      <c r="H19" s="69"/>
      <c r="I19" s="20"/>
      <c r="J19" s="62"/>
      <c r="K19" s="41"/>
      <c r="L19" s="85">
        <v>26</v>
      </c>
      <c r="M19" s="63">
        <v>124</v>
      </c>
      <c r="N19" s="41">
        <f t="shared" si="1"/>
        <v>3224</v>
      </c>
      <c r="O19" s="79">
        <v>1.5</v>
      </c>
      <c r="P19" s="79">
        <v>152</v>
      </c>
      <c r="Q19" s="79">
        <f t="shared" si="2"/>
        <v>22.8</v>
      </c>
      <c r="R19" s="87">
        <v>2</v>
      </c>
      <c r="S19" s="55">
        <v>13</v>
      </c>
      <c r="T19" s="67">
        <f t="shared" si="3"/>
        <v>2.6</v>
      </c>
      <c r="W19" s="150"/>
    </row>
    <row r="20" spans="1:23" ht="17.25" customHeight="1" x14ac:dyDescent="0.25">
      <c r="A20" s="19">
        <v>14</v>
      </c>
      <c r="B20" s="13" t="s">
        <v>0</v>
      </c>
      <c r="C20" s="85">
        <v>5</v>
      </c>
      <c r="D20" s="62">
        <v>54</v>
      </c>
      <c r="E20" s="61">
        <f t="shared" si="0"/>
        <v>27</v>
      </c>
      <c r="F20" s="20">
        <v>2</v>
      </c>
      <c r="G20" s="40">
        <v>74</v>
      </c>
      <c r="H20" s="69">
        <f>F20*G20/10</f>
        <v>14.8</v>
      </c>
      <c r="I20" s="20"/>
      <c r="J20" s="62"/>
      <c r="K20" s="41"/>
      <c r="L20" s="85">
        <v>42</v>
      </c>
      <c r="M20" s="63">
        <v>124</v>
      </c>
      <c r="N20" s="41">
        <f t="shared" si="1"/>
        <v>5208</v>
      </c>
      <c r="O20" s="79">
        <v>6.5</v>
      </c>
      <c r="P20" s="79">
        <v>152</v>
      </c>
      <c r="Q20" s="79">
        <f t="shared" si="2"/>
        <v>98.8</v>
      </c>
      <c r="R20" s="87">
        <v>5</v>
      </c>
      <c r="S20" s="55">
        <v>13</v>
      </c>
      <c r="T20" s="67">
        <f t="shared" si="3"/>
        <v>6.5</v>
      </c>
      <c r="W20" s="150"/>
    </row>
    <row r="21" spans="1:23" ht="17.25" customHeight="1" x14ac:dyDescent="0.25">
      <c r="A21" s="19">
        <v>15</v>
      </c>
      <c r="B21" s="13" t="s">
        <v>47</v>
      </c>
      <c r="C21" s="85">
        <v>3</v>
      </c>
      <c r="D21" s="62">
        <v>54</v>
      </c>
      <c r="E21" s="61">
        <f t="shared" si="0"/>
        <v>16.2</v>
      </c>
      <c r="F21" s="20">
        <v>1</v>
      </c>
      <c r="G21" s="40">
        <v>74</v>
      </c>
      <c r="H21" s="69">
        <f>F21*G21/10</f>
        <v>7.4</v>
      </c>
      <c r="I21" s="20"/>
      <c r="J21" s="62"/>
      <c r="K21" s="41"/>
      <c r="L21" s="85">
        <v>7</v>
      </c>
      <c r="M21" s="63">
        <v>124</v>
      </c>
      <c r="N21" s="41">
        <f t="shared" si="1"/>
        <v>868</v>
      </c>
      <c r="O21" s="79">
        <v>1.5</v>
      </c>
      <c r="P21" s="79">
        <v>152</v>
      </c>
      <c r="Q21" s="79">
        <f t="shared" si="2"/>
        <v>22.8</v>
      </c>
      <c r="R21" s="87">
        <v>2</v>
      </c>
      <c r="S21" s="55">
        <v>13</v>
      </c>
      <c r="T21" s="67">
        <f t="shared" si="3"/>
        <v>2.6</v>
      </c>
      <c r="W21" s="150"/>
    </row>
    <row r="22" spans="1:23" ht="17.25" customHeight="1" x14ac:dyDescent="0.25">
      <c r="A22" s="19">
        <v>16</v>
      </c>
      <c r="B22" s="13" t="s">
        <v>48</v>
      </c>
      <c r="C22" s="85">
        <v>2</v>
      </c>
      <c r="D22" s="62">
        <v>54</v>
      </c>
      <c r="E22" s="61">
        <f t="shared" si="0"/>
        <v>10.8</v>
      </c>
      <c r="F22" s="20">
        <v>1</v>
      </c>
      <c r="G22" s="40">
        <v>74</v>
      </c>
      <c r="H22" s="69">
        <f>F22*G22/10</f>
        <v>7.4</v>
      </c>
      <c r="I22" s="20"/>
      <c r="J22" s="62"/>
      <c r="K22" s="41"/>
      <c r="L22" s="85">
        <v>10</v>
      </c>
      <c r="M22" s="63">
        <v>124</v>
      </c>
      <c r="N22" s="41">
        <f t="shared" si="1"/>
        <v>1240</v>
      </c>
      <c r="O22" s="79">
        <v>1.5</v>
      </c>
      <c r="P22" s="79">
        <v>152</v>
      </c>
      <c r="Q22" s="79">
        <f t="shared" si="2"/>
        <v>22.8</v>
      </c>
      <c r="R22" s="87">
        <v>2</v>
      </c>
      <c r="S22" s="55">
        <v>13</v>
      </c>
      <c r="T22" s="67">
        <f t="shared" si="3"/>
        <v>2.6</v>
      </c>
      <c r="W22" s="150"/>
    </row>
    <row r="23" spans="1:23" ht="17.25" customHeight="1" x14ac:dyDescent="0.25">
      <c r="A23" s="19">
        <v>17</v>
      </c>
      <c r="B23" s="13" t="s">
        <v>49</v>
      </c>
      <c r="C23" s="85">
        <v>4</v>
      </c>
      <c r="D23" s="62">
        <v>54</v>
      </c>
      <c r="E23" s="61">
        <f t="shared" si="0"/>
        <v>21.6</v>
      </c>
      <c r="F23" s="20"/>
      <c r="G23" s="40"/>
      <c r="H23" s="69"/>
      <c r="I23" s="20"/>
      <c r="J23" s="62"/>
      <c r="K23" s="41"/>
      <c r="L23" s="85">
        <v>36</v>
      </c>
      <c r="M23" s="63">
        <v>124</v>
      </c>
      <c r="N23" s="41">
        <f t="shared" si="1"/>
        <v>4464</v>
      </c>
      <c r="O23" s="79">
        <v>1.5</v>
      </c>
      <c r="P23" s="79">
        <v>152</v>
      </c>
      <c r="Q23" s="79">
        <f t="shared" si="2"/>
        <v>22.8</v>
      </c>
      <c r="R23" s="87">
        <v>3</v>
      </c>
      <c r="S23" s="55">
        <v>13</v>
      </c>
      <c r="T23" s="67">
        <f t="shared" si="3"/>
        <v>3.9</v>
      </c>
      <c r="W23" s="150"/>
    </row>
    <row r="24" spans="1:23" ht="17.25" customHeight="1" x14ac:dyDescent="0.25">
      <c r="A24" s="19">
        <v>18</v>
      </c>
      <c r="B24" s="13" t="s">
        <v>50</v>
      </c>
      <c r="C24" s="85">
        <v>2</v>
      </c>
      <c r="D24" s="62">
        <v>54</v>
      </c>
      <c r="E24" s="61">
        <f t="shared" si="0"/>
        <v>10.8</v>
      </c>
      <c r="F24" s="20"/>
      <c r="G24" s="40"/>
      <c r="H24" s="69"/>
      <c r="I24" s="20"/>
      <c r="J24" s="62"/>
      <c r="K24" s="41"/>
      <c r="L24" s="85">
        <v>17</v>
      </c>
      <c r="M24" s="63">
        <v>124</v>
      </c>
      <c r="N24" s="41">
        <f t="shared" si="1"/>
        <v>2108</v>
      </c>
      <c r="O24" s="79">
        <v>1.5</v>
      </c>
      <c r="P24" s="79">
        <v>152</v>
      </c>
      <c r="Q24" s="79">
        <f t="shared" si="2"/>
        <v>22.8</v>
      </c>
      <c r="R24" s="87">
        <v>2</v>
      </c>
      <c r="S24" s="55">
        <v>13</v>
      </c>
      <c r="T24" s="67">
        <f t="shared" si="3"/>
        <v>2.6</v>
      </c>
      <c r="W24" s="150"/>
    </row>
    <row r="25" spans="1:23" ht="17.25" customHeight="1" x14ac:dyDescent="0.25">
      <c r="A25" s="19">
        <v>19</v>
      </c>
      <c r="B25" s="13" t="s">
        <v>51</v>
      </c>
      <c r="C25" s="85">
        <v>2</v>
      </c>
      <c r="D25" s="62">
        <v>54</v>
      </c>
      <c r="E25" s="61">
        <f t="shared" si="0"/>
        <v>10.8</v>
      </c>
      <c r="F25" s="20">
        <v>1</v>
      </c>
      <c r="G25" s="40">
        <v>74</v>
      </c>
      <c r="H25" s="69">
        <f>F25*G25/10</f>
        <v>7.4</v>
      </c>
      <c r="I25" s="20"/>
      <c r="J25" s="62"/>
      <c r="K25" s="41"/>
      <c r="L25" s="85">
        <v>11</v>
      </c>
      <c r="M25" s="63">
        <v>124</v>
      </c>
      <c r="N25" s="41">
        <f t="shared" si="1"/>
        <v>1364</v>
      </c>
      <c r="O25" s="79">
        <v>1.5</v>
      </c>
      <c r="P25" s="79">
        <v>152</v>
      </c>
      <c r="Q25" s="79">
        <f t="shared" si="2"/>
        <v>22.8</v>
      </c>
      <c r="R25" s="87">
        <v>2</v>
      </c>
      <c r="S25" s="55">
        <v>13</v>
      </c>
      <c r="T25" s="67">
        <f t="shared" si="3"/>
        <v>2.6</v>
      </c>
      <c r="W25" s="150"/>
    </row>
    <row r="26" spans="1:23" ht="20.25" customHeight="1" x14ac:dyDescent="0.25">
      <c r="A26" s="19">
        <v>20</v>
      </c>
      <c r="B26" s="13" t="s">
        <v>52</v>
      </c>
      <c r="C26" s="85">
        <v>2</v>
      </c>
      <c r="D26" s="62">
        <v>54</v>
      </c>
      <c r="E26" s="61">
        <f t="shared" si="0"/>
        <v>10.8</v>
      </c>
      <c r="F26" s="20"/>
      <c r="G26" s="40"/>
      <c r="H26" s="69"/>
      <c r="I26" s="20"/>
      <c r="J26" s="62"/>
      <c r="K26" s="40"/>
      <c r="L26" s="85">
        <v>24</v>
      </c>
      <c r="M26" s="63">
        <v>124</v>
      </c>
      <c r="N26" s="41">
        <f t="shared" si="1"/>
        <v>2976</v>
      </c>
      <c r="O26" s="79">
        <v>1.5</v>
      </c>
      <c r="P26" s="79">
        <v>152</v>
      </c>
      <c r="Q26" s="79">
        <f t="shared" si="2"/>
        <v>22.8</v>
      </c>
      <c r="R26" s="40">
        <v>3</v>
      </c>
      <c r="S26" s="55">
        <v>13</v>
      </c>
      <c r="T26" s="67">
        <f t="shared" si="3"/>
        <v>3.9</v>
      </c>
      <c r="W26" s="150"/>
    </row>
    <row r="27" spans="1:23" s="44" customFormat="1" ht="22.5" customHeight="1" x14ac:dyDescent="0.25">
      <c r="A27" s="343" t="s">
        <v>64</v>
      </c>
      <c r="B27" s="343"/>
      <c r="C27" s="86">
        <f>SUM(C7:C26)</f>
        <v>60</v>
      </c>
      <c r="D27" s="43">
        <f>(E27/C27)*10</f>
        <v>36</v>
      </c>
      <c r="E27" s="42">
        <v>216</v>
      </c>
      <c r="F27" s="42">
        <f>SUM(F7:F26)</f>
        <v>14</v>
      </c>
      <c r="G27" s="42">
        <v>74</v>
      </c>
      <c r="H27" s="70">
        <f>F27*G27/10</f>
        <v>103.6</v>
      </c>
      <c r="I27" s="42">
        <f>SUM(I7:I26)</f>
        <v>30</v>
      </c>
      <c r="J27" s="43">
        <v>120</v>
      </c>
      <c r="K27" s="42">
        <f>I27*J27/10</f>
        <v>360</v>
      </c>
      <c r="L27" s="86">
        <f>SUM(L7:L26)</f>
        <v>510</v>
      </c>
      <c r="M27" s="42">
        <v>124</v>
      </c>
      <c r="N27" s="42">
        <f>SUM(N7:N26)</f>
        <v>63240</v>
      </c>
      <c r="O27" s="86">
        <f>SUM(O7:O26)</f>
        <v>35</v>
      </c>
      <c r="P27" s="42">
        <v>152</v>
      </c>
      <c r="Q27" s="42">
        <f t="shared" si="2"/>
        <v>532</v>
      </c>
      <c r="R27" s="42">
        <f>SUM(R7:R26)</f>
        <v>60</v>
      </c>
      <c r="S27" s="42">
        <v>13</v>
      </c>
      <c r="T27" s="68">
        <f>SUM(T7:T26)</f>
        <v>78</v>
      </c>
      <c r="W27" s="151"/>
    </row>
    <row r="28" spans="1:23" ht="15.75" customHeight="1" x14ac:dyDescent="0.25">
      <c r="A28" s="336" t="s">
        <v>65</v>
      </c>
      <c r="B28" s="336"/>
      <c r="C28" s="336"/>
      <c r="D28" s="336"/>
      <c r="E28" s="336"/>
      <c r="F28" s="336"/>
      <c r="G28" s="14"/>
      <c r="H28" s="14"/>
      <c r="I28" s="14"/>
      <c r="J28" s="65"/>
      <c r="K28" s="14"/>
      <c r="L28" s="14"/>
      <c r="M28" s="14"/>
      <c r="N28" s="45"/>
      <c r="O28" s="75"/>
      <c r="P28" s="75"/>
      <c r="Q28" s="75"/>
      <c r="R28" s="14"/>
      <c r="S28" s="15"/>
    </row>
    <row r="29" spans="1:23" ht="15.75" customHeight="1" x14ac:dyDescent="0.25">
      <c r="A29" s="337"/>
      <c r="B29" s="338"/>
      <c r="C29" s="338"/>
      <c r="D29" s="338"/>
      <c r="E29" s="338"/>
      <c r="F29" s="338"/>
      <c r="G29" s="16"/>
      <c r="H29" s="51"/>
      <c r="I29" s="16"/>
      <c r="J29" s="66"/>
      <c r="K29" s="16"/>
      <c r="L29" s="16"/>
      <c r="M29" s="16"/>
      <c r="N29" s="46"/>
      <c r="O29" s="76"/>
      <c r="P29" s="76"/>
      <c r="Q29" s="76"/>
      <c r="R29" s="16"/>
      <c r="S29" s="15"/>
    </row>
    <row r="30" spans="1:23" ht="15.75" customHeight="1" x14ac:dyDescent="0.25">
      <c r="D30" s="179"/>
    </row>
  </sheetData>
  <mergeCells count="17">
    <mergeCell ref="S1:T1"/>
    <mergeCell ref="C5:E5"/>
    <mergeCell ref="F5:H5"/>
    <mergeCell ref="Q1:R1"/>
    <mergeCell ref="A2:T2"/>
    <mergeCell ref="I5:K5"/>
    <mergeCell ref="L5:N5"/>
    <mergeCell ref="A28:F28"/>
    <mergeCell ref="A29:F29"/>
    <mergeCell ref="A3:T3"/>
    <mergeCell ref="C4:K4"/>
    <mergeCell ref="A27:B27"/>
    <mergeCell ref="O5:Q5"/>
    <mergeCell ref="A4:A6"/>
    <mergeCell ref="B4:B6"/>
    <mergeCell ref="L4:T4"/>
    <mergeCell ref="R5:T5"/>
  </mergeCells>
  <pageMargins left="0.28999999999999998" right="0.21" top="0.31" bottom="0.2" header="0.3" footer="0.2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0"/>
  <sheetViews>
    <sheetView workbookViewId="0">
      <pane xSplit="2" ySplit="5" topLeftCell="C18" activePane="bottomRight" state="frozen"/>
      <selection pane="topRight"/>
      <selection pane="bottomLeft"/>
      <selection pane="bottomRight" activeCell="J18" sqref="J18"/>
    </sheetView>
  </sheetViews>
  <sheetFormatPr defaultColWidth="9" defaultRowHeight="15.75" customHeight="1" x14ac:dyDescent="0.25"/>
  <cols>
    <col min="1" max="1" width="5.875" style="1" customWidth="1"/>
    <col min="2" max="2" width="12.125" style="1" customWidth="1"/>
    <col min="3" max="5" width="5.875" style="1" customWidth="1"/>
    <col min="6" max="6" width="5.875" style="57" customWidth="1"/>
    <col min="7" max="7" width="5.875" style="1" customWidth="1"/>
    <col min="8" max="8" width="6.625" style="1" customWidth="1"/>
    <col min="9" max="9" width="5.875" style="1" customWidth="1"/>
    <col min="10" max="10" width="7" style="1" customWidth="1"/>
    <col min="11" max="11" width="7.75" style="1" customWidth="1"/>
    <col min="12" max="12" width="5.875" style="1" customWidth="1"/>
    <col min="13" max="13" width="6.875" style="1" customWidth="1"/>
    <col min="14" max="14" width="7.625" style="1" customWidth="1"/>
    <col min="15" max="15" width="5.25" style="1" customWidth="1"/>
    <col min="16" max="16" width="8.875" style="1" customWidth="1"/>
    <col min="17" max="17" width="7.875" style="1" customWidth="1"/>
    <col min="18" max="18" width="7" style="1" customWidth="1"/>
    <col min="19" max="21" width="7.75" style="1" customWidth="1"/>
    <col min="22" max="22" width="8.75" style="1" customWidth="1"/>
  </cols>
  <sheetData>
    <row r="1" spans="1:23" ht="16.5" customHeight="1" x14ac:dyDescent="0.25">
      <c r="R1" s="104" t="s">
        <v>66</v>
      </c>
      <c r="S1" s="104"/>
      <c r="T1" s="104"/>
      <c r="U1" s="104"/>
    </row>
    <row r="2" spans="1:23" ht="21" customHeight="1" x14ac:dyDescent="0.25">
      <c r="A2" s="354" t="s">
        <v>67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</row>
    <row r="3" spans="1:23" ht="19.5" customHeight="1" x14ac:dyDescent="0.25">
      <c r="A3" s="339" t="s">
        <v>378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</row>
    <row r="4" spans="1:23" s="6" customFormat="1" ht="39.75" customHeight="1" x14ac:dyDescent="0.25">
      <c r="A4" s="356" t="s">
        <v>1</v>
      </c>
      <c r="B4" s="356" t="s">
        <v>23</v>
      </c>
      <c r="C4" s="335" t="s">
        <v>68</v>
      </c>
      <c r="D4" s="335"/>
      <c r="E4" s="335"/>
      <c r="F4" s="335" t="s">
        <v>69</v>
      </c>
      <c r="G4" s="335"/>
      <c r="H4" s="335"/>
      <c r="I4" s="335" t="s">
        <v>70</v>
      </c>
      <c r="J4" s="335"/>
      <c r="K4" s="335"/>
      <c r="L4" s="335" t="s">
        <v>7</v>
      </c>
      <c r="M4" s="335"/>
      <c r="N4" s="335"/>
      <c r="O4" s="335" t="s">
        <v>8</v>
      </c>
      <c r="P4" s="335"/>
      <c r="Q4" s="335"/>
      <c r="R4" s="80" t="s">
        <v>71</v>
      </c>
      <c r="S4" s="335" t="s">
        <v>72</v>
      </c>
      <c r="T4" s="335"/>
      <c r="U4" s="335"/>
      <c r="V4" s="80" t="s">
        <v>73</v>
      </c>
      <c r="W4" s="352" t="s">
        <v>74</v>
      </c>
    </row>
    <row r="5" spans="1:23" s="6" customFormat="1" ht="43.5" customHeight="1" x14ac:dyDescent="0.25">
      <c r="A5" s="356"/>
      <c r="B5" s="356"/>
      <c r="C5" s="32" t="s">
        <v>60</v>
      </c>
      <c r="D5" s="32" t="s">
        <v>61</v>
      </c>
      <c r="E5" s="32" t="s">
        <v>62</v>
      </c>
      <c r="F5" s="32" t="s">
        <v>60</v>
      </c>
      <c r="G5" s="32" t="s">
        <v>61</v>
      </c>
      <c r="H5" s="32" t="s">
        <v>62</v>
      </c>
      <c r="I5" s="32" t="s">
        <v>60</v>
      </c>
      <c r="J5" s="32" t="s">
        <v>61</v>
      </c>
      <c r="K5" s="32" t="s">
        <v>62</v>
      </c>
      <c r="L5" s="32" t="s">
        <v>60</v>
      </c>
      <c r="M5" s="32" t="s">
        <v>61</v>
      </c>
      <c r="N5" s="32" t="s">
        <v>62</v>
      </c>
      <c r="O5" s="32" t="s">
        <v>60</v>
      </c>
      <c r="P5" s="32" t="s">
        <v>61</v>
      </c>
      <c r="Q5" s="32" t="s">
        <v>62</v>
      </c>
      <c r="R5" s="32" t="s">
        <v>60</v>
      </c>
      <c r="S5" s="176" t="s">
        <v>75</v>
      </c>
      <c r="T5" s="176" t="s">
        <v>76</v>
      </c>
      <c r="U5" s="32" t="s">
        <v>77</v>
      </c>
      <c r="V5" s="32" t="s">
        <v>78</v>
      </c>
      <c r="W5" s="353"/>
    </row>
    <row r="6" spans="1:23" s="5" customFormat="1" ht="25.5" customHeight="1" x14ac:dyDescent="0.25">
      <c r="A6" s="23">
        <v>1</v>
      </c>
      <c r="B6" s="24" t="s">
        <v>34</v>
      </c>
      <c r="C6" s="120">
        <v>25</v>
      </c>
      <c r="D6" s="25">
        <v>20</v>
      </c>
      <c r="E6" s="25">
        <f t="shared" ref="E6:E26" si="0">C6*D6/10</f>
        <v>50</v>
      </c>
      <c r="F6" s="90">
        <v>5</v>
      </c>
      <c r="G6" s="25">
        <v>19.600000000000001</v>
      </c>
      <c r="H6" s="71">
        <f t="shared" ref="H6:H25" si="1">F6*G6/10</f>
        <v>9.8000000000000007</v>
      </c>
      <c r="I6" s="90">
        <v>2</v>
      </c>
      <c r="J6" s="25">
        <v>500</v>
      </c>
      <c r="K6" s="71">
        <f t="shared" ref="K6:K26" si="2">I6*J6/10</f>
        <v>100</v>
      </c>
      <c r="L6" s="90">
        <v>2</v>
      </c>
      <c r="M6" s="25">
        <v>120</v>
      </c>
      <c r="N6" s="71">
        <f t="shared" ref="N6:N26" si="3">L6*M6/10</f>
        <v>24</v>
      </c>
      <c r="O6" s="90">
        <v>2</v>
      </c>
      <c r="P6" s="25">
        <v>128</v>
      </c>
      <c r="Q6" s="71">
        <f t="shared" ref="Q6:Q26" si="4">O6*P6/10</f>
        <v>25.6</v>
      </c>
      <c r="R6" s="25"/>
      <c r="S6" s="24"/>
      <c r="T6" s="24"/>
      <c r="U6" s="24"/>
      <c r="V6" s="25"/>
      <c r="W6" s="180">
        <v>7</v>
      </c>
    </row>
    <row r="7" spans="1:23" s="5" customFormat="1" ht="25.5" customHeight="1" x14ac:dyDescent="0.25">
      <c r="A7" s="23">
        <v>2</v>
      </c>
      <c r="B7" s="24" t="s">
        <v>35</v>
      </c>
      <c r="C7" s="120">
        <v>25</v>
      </c>
      <c r="D7" s="25">
        <v>20</v>
      </c>
      <c r="E7" s="25">
        <f t="shared" si="0"/>
        <v>50</v>
      </c>
      <c r="F7" s="90">
        <v>3</v>
      </c>
      <c r="G7" s="25">
        <v>19.600000000000001</v>
      </c>
      <c r="H7" s="71">
        <f t="shared" si="1"/>
        <v>5.88</v>
      </c>
      <c r="I7" s="90">
        <v>3</v>
      </c>
      <c r="J7" s="25">
        <v>500</v>
      </c>
      <c r="K7" s="71">
        <f t="shared" si="2"/>
        <v>150</v>
      </c>
      <c r="L7" s="90">
        <v>1</v>
      </c>
      <c r="M7" s="25">
        <v>120</v>
      </c>
      <c r="N7" s="71">
        <f t="shared" si="3"/>
        <v>12</v>
      </c>
      <c r="O7" s="90">
        <v>1</v>
      </c>
      <c r="P7" s="25">
        <v>128</v>
      </c>
      <c r="Q7" s="71">
        <f t="shared" si="4"/>
        <v>12.8</v>
      </c>
      <c r="R7" s="25"/>
      <c r="S7" s="24"/>
      <c r="T7" s="24"/>
      <c r="U7" s="24"/>
      <c r="V7" s="25"/>
      <c r="W7" s="180">
        <v>8</v>
      </c>
    </row>
    <row r="8" spans="1:23" s="5" customFormat="1" ht="25.5" customHeight="1" x14ac:dyDescent="0.25">
      <c r="A8" s="23">
        <v>3</v>
      </c>
      <c r="B8" s="24" t="s">
        <v>36</v>
      </c>
      <c r="C8" s="120">
        <v>3</v>
      </c>
      <c r="D8" s="25">
        <v>20</v>
      </c>
      <c r="E8" s="25">
        <f t="shared" si="0"/>
        <v>6</v>
      </c>
      <c r="F8" s="90">
        <v>5</v>
      </c>
      <c r="G8" s="25">
        <v>19.600000000000001</v>
      </c>
      <c r="H8" s="71">
        <f t="shared" si="1"/>
        <v>9.8000000000000007</v>
      </c>
      <c r="I8" s="90">
        <v>2</v>
      </c>
      <c r="J8" s="25">
        <v>500</v>
      </c>
      <c r="K8" s="71">
        <f t="shared" si="2"/>
        <v>100</v>
      </c>
      <c r="L8" s="90">
        <v>1</v>
      </c>
      <c r="M8" s="25">
        <v>120</v>
      </c>
      <c r="N8" s="71">
        <f t="shared" si="3"/>
        <v>12</v>
      </c>
      <c r="O8" s="90">
        <v>1</v>
      </c>
      <c r="P8" s="25">
        <v>128</v>
      </c>
      <c r="Q8" s="71">
        <f t="shared" si="4"/>
        <v>12.8</v>
      </c>
      <c r="R8" s="25"/>
      <c r="S8" s="24"/>
      <c r="T8" s="24"/>
      <c r="U8" s="24"/>
      <c r="V8" s="25"/>
      <c r="W8" s="180">
        <v>8</v>
      </c>
    </row>
    <row r="9" spans="1:23" s="5" customFormat="1" ht="25.5" customHeight="1" x14ac:dyDescent="0.25">
      <c r="A9" s="23">
        <v>4</v>
      </c>
      <c r="B9" s="24" t="s">
        <v>37</v>
      </c>
      <c r="C9" s="120">
        <v>13</v>
      </c>
      <c r="D9" s="25">
        <v>20</v>
      </c>
      <c r="E9" s="25">
        <f t="shared" si="0"/>
        <v>26</v>
      </c>
      <c r="F9" s="90">
        <v>5</v>
      </c>
      <c r="G9" s="25">
        <v>19.600000000000001</v>
      </c>
      <c r="H9" s="71">
        <f t="shared" si="1"/>
        <v>9.8000000000000007</v>
      </c>
      <c r="I9" s="90">
        <v>2</v>
      </c>
      <c r="J9" s="25">
        <v>500</v>
      </c>
      <c r="K9" s="71">
        <f t="shared" si="2"/>
        <v>100</v>
      </c>
      <c r="L9" s="90">
        <v>1</v>
      </c>
      <c r="M9" s="25">
        <v>120</v>
      </c>
      <c r="N9" s="71">
        <f t="shared" si="3"/>
        <v>12</v>
      </c>
      <c r="O9" s="90">
        <v>1</v>
      </c>
      <c r="P9" s="25">
        <v>128</v>
      </c>
      <c r="Q9" s="71">
        <f t="shared" si="4"/>
        <v>12.8</v>
      </c>
      <c r="R9" s="25"/>
      <c r="S9" s="24"/>
      <c r="T9" s="24"/>
      <c r="U9" s="24">
        <v>2</v>
      </c>
      <c r="V9" s="25"/>
      <c r="W9" s="180">
        <v>8</v>
      </c>
    </row>
    <row r="10" spans="1:23" s="5" customFormat="1" ht="25.5" customHeight="1" x14ac:dyDescent="0.25">
      <c r="A10" s="23">
        <v>5</v>
      </c>
      <c r="B10" s="24" t="s">
        <v>38</v>
      </c>
      <c r="C10" s="120">
        <v>4</v>
      </c>
      <c r="D10" s="25">
        <v>20</v>
      </c>
      <c r="E10" s="25">
        <f t="shared" si="0"/>
        <v>8</v>
      </c>
      <c r="F10" s="90">
        <v>2</v>
      </c>
      <c r="G10" s="25">
        <v>19.600000000000001</v>
      </c>
      <c r="H10" s="71">
        <f t="shared" si="1"/>
        <v>3.92</v>
      </c>
      <c r="I10" s="90">
        <v>1</v>
      </c>
      <c r="J10" s="25">
        <v>500</v>
      </c>
      <c r="K10" s="71">
        <f t="shared" si="2"/>
        <v>50</v>
      </c>
      <c r="L10" s="90">
        <v>1</v>
      </c>
      <c r="M10" s="25">
        <v>121</v>
      </c>
      <c r="N10" s="71">
        <f t="shared" si="3"/>
        <v>12.1</v>
      </c>
      <c r="O10" s="90">
        <v>1</v>
      </c>
      <c r="P10" s="25">
        <v>128</v>
      </c>
      <c r="Q10" s="71">
        <f t="shared" si="4"/>
        <v>12.8</v>
      </c>
      <c r="R10" s="25"/>
      <c r="S10" s="24"/>
      <c r="T10" s="24"/>
      <c r="U10" s="24">
        <v>2</v>
      </c>
      <c r="V10" s="25"/>
      <c r="W10" s="180">
        <v>7</v>
      </c>
    </row>
    <row r="11" spans="1:23" s="5" customFormat="1" ht="25.5" customHeight="1" x14ac:dyDescent="0.25">
      <c r="A11" s="23">
        <v>6</v>
      </c>
      <c r="B11" s="24" t="s">
        <v>39</v>
      </c>
      <c r="C11" s="120"/>
      <c r="D11" s="25"/>
      <c r="E11" s="25">
        <f t="shared" si="0"/>
        <v>0</v>
      </c>
      <c r="F11" s="90">
        <v>5</v>
      </c>
      <c r="G11" s="25">
        <v>19.600000000000001</v>
      </c>
      <c r="H11" s="71">
        <f t="shared" si="1"/>
        <v>9.8000000000000007</v>
      </c>
      <c r="I11" s="90">
        <v>1</v>
      </c>
      <c r="J11" s="25">
        <v>500</v>
      </c>
      <c r="K11" s="71">
        <f t="shared" si="2"/>
        <v>50</v>
      </c>
      <c r="L11" s="90">
        <v>1</v>
      </c>
      <c r="M11" s="25">
        <v>120</v>
      </c>
      <c r="N11" s="71">
        <f t="shared" si="3"/>
        <v>12</v>
      </c>
      <c r="O11" s="90">
        <v>1</v>
      </c>
      <c r="P11" s="25">
        <v>128</v>
      </c>
      <c r="Q11" s="71">
        <f t="shared" si="4"/>
        <v>12.8</v>
      </c>
      <c r="R11" s="25"/>
      <c r="S11" s="24"/>
      <c r="T11" s="24"/>
      <c r="U11" s="24"/>
      <c r="V11" s="25"/>
      <c r="W11" s="180">
        <v>8</v>
      </c>
    </row>
    <row r="12" spans="1:23" s="5" customFormat="1" ht="25.5" customHeight="1" x14ac:dyDescent="0.25">
      <c r="A12" s="23">
        <v>7</v>
      </c>
      <c r="B12" s="24" t="s">
        <v>40</v>
      </c>
      <c r="C12" s="120"/>
      <c r="D12" s="25"/>
      <c r="E12" s="25">
        <f t="shared" si="0"/>
        <v>0</v>
      </c>
      <c r="F12" s="90">
        <v>2</v>
      </c>
      <c r="G12" s="25">
        <v>19.600000000000001</v>
      </c>
      <c r="H12" s="71">
        <f t="shared" si="1"/>
        <v>3.92</v>
      </c>
      <c r="I12" s="90">
        <v>1</v>
      </c>
      <c r="J12" s="25">
        <v>500</v>
      </c>
      <c r="K12" s="71">
        <f t="shared" si="2"/>
        <v>50</v>
      </c>
      <c r="L12" s="90">
        <v>1</v>
      </c>
      <c r="M12" s="25">
        <v>120</v>
      </c>
      <c r="N12" s="71">
        <f t="shared" si="3"/>
        <v>12</v>
      </c>
      <c r="O12" s="90">
        <v>1</v>
      </c>
      <c r="P12" s="25">
        <v>128</v>
      </c>
      <c r="Q12" s="71">
        <f t="shared" si="4"/>
        <v>12.8</v>
      </c>
      <c r="R12" s="25"/>
      <c r="S12" s="24"/>
      <c r="T12" s="24"/>
      <c r="U12" s="24"/>
      <c r="V12" s="25"/>
      <c r="W12" s="180">
        <v>8</v>
      </c>
    </row>
    <row r="13" spans="1:23" s="5" customFormat="1" ht="25.5" customHeight="1" x14ac:dyDescent="0.25">
      <c r="A13" s="23">
        <v>8</v>
      </c>
      <c r="B13" s="24" t="s">
        <v>41</v>
      </c>
      <c r="C13" s="120"/>
      <c r="D13" s="25"/>
      <c r="E13" s="25">
        <f t="shared" si="0"/>
        <v>0</v>
      </c>
      <c r="F13" s="90">
        <v>2</v>
      </c>
      <c r="G13" s="25">
        <v>19.600000000000001</v>
      </c>
      <c r="H13" s="71">
        <f t="shared" si="1"/>
        <v>3.92</v>
      </c>
      <c r="I13" s="90">
        <v>1</v>
      </c>
      <c r="J13" s="25">
        <v>500</v>
      </c>
      <c r="K13" s="71">
        <f t="shared" si="2"/>
        <v>50</v>
      </c>
      <c r="L13" s="90">
        <v>1</v>
      </c>
      <c r="M13" s="25">
        <v>120</v>
      </c>
      <c r="N13" s="71">
        <f t="shared" si="3"/>
        <v>12</v>
      </c>
      <c r="O13" s="90">
        <v>1</v>
      </c>
      <c r="P13" s="25">
        <v>128</v>
      </c>
      <c r="Q13" s="71">
        <f t="shared" si="4"/>
        <v>12.8</v>
      </c>
      <c r="R13" s="25"/>
      <c r="S13" s="24"/>
      <c r="T13" s="24"/>
      <c r="U13" s="24"/>
      <c r="V13" s="25"/>
      <c r="W13" s="180">
        <v>7</v>
      </c>
    </row>
    <row r="14" spans="1:23" s="5" customFormat="1" ht="25.5" customHeight="1" x14ac:dyDescent="0.25">
      <c r="A14" s="23">
        <v>9</v>
      </c>
      <c r="B14" s="24" t="s">
        <v>42</v>
      </c>
      <c r="C14" s="120"/>
      <c r="D14" s="25"/>
      <c r="E14" s="25">
        <f t="shared" si="0"/>
        <v>0</v>
      </c>
      <c r="F14" s="90">
        <v>2</v>
      </c>
      <c r="G14" s="25">
        <v>19.600000000000001</v>
      </c>
      <c r="H14" s="71">
        <f t="shared" si="1"/>
        <v>3.92</v>
      </c>
      <c r="I14" s="90">
        <v>2</v>
      </c>
      <c r="J14" s="25">
        <v>500</v>
      </c>
      <c r="K14" s="71">
        <f t="shared" si="2"/>
        <v>100</v>
      </c>
      <c r="L14" s="90">
        <v>2</v>
      </c>
      <c r="M14" s="25">
        <v>120</v>
      </c>
      <c r="N14" s="71">
        <f t="shared" si="3"/>
        <v>24</v>
      </c>
      <c r="O14" s="90">
        <v>2</v>
      </c>
      <c r="P14" s="25">
        <v>128</v>
      </c>
      <c r="Q14" s="71">
        <f t="shared" si="4"/>
        <v>25.6</v>
      </c>
      <c r="R14" s="25"/>
      <c r="S14" s="24"/>
      <c r="T14" s="24"/>
      <c r="U14" s="24"/>
      <c r="V14" s="25"/>
      <c r="W14" s="180">
        <v>8</v>
      </c>
    </row>
    <row r="15" spans="1:23" s="5" customFormat="1" ht="25.5" customHeight="1" x14ac:dyDescent="0.25">
      <c r="A15" s="23">
        <v>10</v>
      </c>
      <c r="B15" s="24" t="s">
        <v>43</v>
      </c>
      <c r="C15" s="120"/>
      <c r="D15" s="25"/>
      <c r="E15" s="25">
        <f t="shared" si="0"/>
        <v>0</v>
      </c>
      <c r="F15" s="90">
        <v>3</v>
      </c>
      <c r="G15" s="25">
        <v>19.600000000000001</v>
      </c>
      <c r="H15" s="71">
        <f t="shared" si="1"/>
        <v>5.88</v>
      </c>
      <c r="I15" s="90">
        <v>2</v>
      </c>
      <c r="J15" s="25">
        <v>500</v>
      </c>
      <c r="K15" s="71">
        <f t="shared" si="2"/>
        <v>100</v>
      </c>
      <c r="L15" s="90">
        <v>2</v>
      </c>
      <c r="M15" s="25">
        <v>120</v>
      </c>
      <c r="N15" s="71">
        <f t="shared" si="3"/>
        <v>24</v>
      </c>
      <c r="O15" s="90">
        <v>2</v>
      </c>
      <c r="P15" s="25">
        <v>128</v>
      </c>
      <c r="Q15" s="71">
        <f t="shared" si="4"/>
        <v>25.6</v>
      </c>
      <c r="R15" s="25"/>
      <c r="S15" s="24"/>
      <c r="T15" s="24"/>
      <c r="U15" s="24"/>
      <c r="V15" s="25"/>
      <c r="W15" s="180">
        <v>8</v>
      </c>
    </row>
    <row r="16" spans="1:23" s="5" customFormat="1" ht="25.5" customHeight="1" x14ac:dyDescent="0.25">
      <c r="A16" s="23">
        <v>11</v>
      </c>
      <c r="B16" s="24" t="s">
        <v>44</v>
      </c>
      <c r="C16" s="120"/>
      <c r="D16" s="25"/>
      <c r="E16" s="25">
        <f t="shared" si="0"/>
        <v>0</v>
      </c>
      <c r="F16" s="90">
        <v>3</v>
      </c>
      <c r="G16" s="25">
        <v>19.600000000000001</v>
      </c>
      <c r="H16" s="71">
        <f t="shared" si="1"/>
        <v>5.88</v>
      </c>
      <c r="I16" s="90">
        <v>1</v>
      </c>
      <c r="J16" s="25">
        <v>500</v>
      </c>
      <c r="K16" s="71">
        <f t="shared" si="2"/>
        <v>50</v>
      </c>
      <c r="L16" s="90">
        <v>2</v>
      </c>
      <c r="M16" s="25">
        <v>120</v>
      </c>
      <c r="N16" s="71">
        <f t="shared" si="3"/>
        <v>24</v>
      </c>
      <c r="O16" s="90">
        <v>2</v>
      </c>
      <c r="P16" s="25">
        <v>128</v>
      </c>
      <c r="Q16" s="71">
        <f t="shared" si="4"/>
        <v>25.6</v>
      </c>
      <c r="R16" s="25"/>
      <c r="S16" s="24"/>
      <c r="T16" s="24"/>
      <c r="U16" s="24"/>
      <c r="V16" s="25"/>
      <c r="W16" s="180">
        <v>7</v>
      </c>
    </row>
    <row r="17" spans="1:23" s="5" customFormat="1" ht="25.5" customHeight="1" x14ac:dyDescent="0.25">
      <c r="A17" s="23">
        <v>12</v>
      </c>
      <c r="B17" s="24" t="s">
        <v>45</v>
      </c>
      <c r="C17" s="120"/>
      <c r="D17" s="25"/>
      <c r="E17" s="25">
        <f t="shared" si="0"/>
        <v>0</v>
      </c>
      <c r="F17" s="90">
        <v>3</v>
      </c>
      <c r="G17" s="25">
        <v>19.600000000000001</v>
      </c>
      <c r="H17" s="71">
        <f t="shared" si="1"/>
        <v>5.88</v>
      </c>
      <c r="I17" s="90">
        <v>1</v>
      </c>
      <c r="J17" s="25">
        <v>500</v>
      </c>
      <c r="K17" s="71">
        <f t="shared" si="2"/>
        <v>50</v>
      </c>
      <c r="L17" s="90">
        <v>1</v>
      </c>
      <c r="M17" s="25">
        <v>120</v>
      </c>
      <c r="N17" s="71">
        <f t="shared" si="3"/>
        <v>12</v>
      </c>
      <c r="O17" s="90">
        <v>1</v>
      </c>
      <c r="P17" s="25">
        <v>128</v>
      </c>
      <c r="Q17" s="71">
        <f t="shared" si="4"/>
        <v>12.8</v>
      </c>
      <c r="R17" s="94"/>
      <c r="S17" s="24">
        <v>60</v>
      </c>
      <c r="T17" s="24">
        <v>23</v>
      </c>
      <c r="U17" s="24">
        <v>6</v>
      </c>
      <c r="V17" s="94"/>
      <c r="W17" s="180">
        <v>7</v>
      </c>
    </row>
    <row r="18" spans="1:23" s="5" customFormat="1" ht="25.5" customHeight="1" x14ac:dyDescent="0.25">
      <c r="A18" s="23">
        <v>13</v>
      </c>
      <c r="B18" s="24" t="s">
        <v>46</v>
      </c>
      <c r="C18" s="120"/>
      <c r="D18" s="25"/>
      <c r="E18" s="25">
        <f t="shared" si="0"/>
        <v>0</v>
      </c>
      <c r="F18" s="90">
        <v>5</v>
      </c>
      <c r="G18" s="25">
        <v>19.600000000000001</v>
      </c>
      <c r="H18" s="71">
        <f t="shared" si="1"/>
        <v>9.8000000000000007</v>
      </c>
      <c r="I18" s="90">
        <v>1</v>
      </c>
      <c r="J18" s="25">
        <v>500</v>
      </c>
      <c r="K18" s="71">
        <f t="shared" si="2"/>
        <v>50</v>
      </c>
      <c r="L18" s="90">
        <v>1</v>
      </c>
      <c r="M18" s="25">
        <v>120</v>
      </c>
      <c r="N18" s="71">
        <f t="shared" si="3"/>
        <v>12</v>
      </c>
      <c r="O18" s="90">
        <v>1</v>
      </c>
      <c r="P18" s="25">
        <v>128</v>
      </c>
      <c r="Q18" s="71">
        <f t="shared" si="4"/>
        <v>12.8</v>
      </c>
      <c r="R18" s="25"/>
      <c r="S18" s="24"/>
      <c r="T18" s="24"/>
      <c r="U18" s="24"/>
      <c r="V18" s="25"/>
      <c r="W18" s="180">
        <v>8</v>
      </c>
    </row>
    <row r="19" spans="1:23" s="5" customFormat="1" ht="25.5" customHeight="1" x14ac:dyDescent="0.25">
      <c r="A19" s="23">
        <v>14</v>
      </c>
      <c r="B19" s="24" t="s">
        <v>0</v>
      </c>
      <c r="C19" s="120"/>
      <c r="D19" s="25"/>
      <c r="E19" s="25">
        <f t="shared" si="0"/>
        <v>0</v>
      </c>
      <c r="F19" s="90">
        <v>8</v>
      </c>
      <c r="G19" s="25">
        <v>19.600000000000001</v>
      </c>
      <c r="H19" s="71">
        <f t="shared" si="1"/>
        <v>15.68</v>
      </c>
      <c r="I19" s="90">
        <v>1</v>
      </c>
      <c r="J19" s="25">
        <v>500</v>
      </c>
      <c r="K19" s="71">
        <f t="shared" si="2"/>
        <v>50</v>
      </c>
      <c r="L19" s="90">
        <v>1</v>
      </c>
      <c r="M19" s="25">
        <v>120</v>
      </c>
      <c r="N19" s="71">
        <f t="shared" si="3"/>
        <v>12</v>
      </c>
      <c r="O19" s="90">
        <v>1</v>
      </c>
      <c r="P19" s="25">
        <v>128</v>
      </c>
      <c r="Q19" s="71">
        <f t="shared" si="4"/>
        <v>12.8</v>
      </c>
      <c r="R19" s="25">
        <v>5</v>
      </c>
      <c r="S19" s="24"/>
      <c r="T19" s="24"/>
      <c r="U19" s="24"/>
      <c r="V19" s="25">
        <v>2</v>
      </c>
      <c r="W19" s="180">
        <v>9</v>
      </c>
    </row>
    <row r="20" spans="1:23" s="5" customFormat="1" ht="25.5" customHeight="1" x14ac:dyDescent="0.25">
      <c r="A20" s="23">
        <v>15</v>
      </c>
      <c r="B20" s="24" t="s">
        <v>47</v>
      </c>
      <c r="C20" s="120"/>
      <c r="D20" s="25"/>
      <c r="E20" s="25">
        <f t="shared" si="0"/>
        <v>0</v>
      </c>
      <c r="F20" s="90">
        <v>4</v>
      </c>
      <c r="G20" s="25">
        <v>19.600000000000001</v>
      </c>
      <c r="H20" s="71">
        <f t="shared" si="1"/>
        <v>7.84</v>
      </c>
      <c r="I20" s="90">
        <v>1</v>
      </c>
      <c r="J20" s="25">
        <v>500</v>
      </c>
      <c r="K20" s="71">
        <f t="shared" si="2"/>
        <v>50</v>
      </c>
      <c r="L20" s="90">
        <v>1</v>
      </c>
      <c r="M20" s="25">
        <v>120</v>
      </c>
      <c r="N20" s="71">
        <f t="shared" si="3"/>
        <v>12</v>
      </c>
      <c r="O20" s="90">
        <v>1</v>
      </c>
      <c r="P20" s="25">
        <v>128</v>
      </c>
      <c r="Q20" s="71">
        <f t="shared" si="4"/>
        <v>12.8</v>
      </c>
      <c r="R20" s="25"/>
      <c r="S20" s="24"/>
      <c r="T20" s="24"/>
      <c r="U20" s="24">
        <v>5</v>
      </c>
      <c r="V20" s="25"/>
      <c r="W20" s="180">
        <v>8</v>
      </c>
    </row>
    <row r="21" spans="1:23" s="5" customFormat="1" ht="25.5" customHeight="1" x14ac:dyDescent="0.25">
      <c r="A21" s="23">
        <v>16</v>
      </c>
      <c r="B21" s="24" t="s">
        <v>48</v>
      </c>
      <c r="C21" s="120"/>
      <c r="D21" s="25"/>
      <c r="E21" s="25">
        <f t="shared" si="0"/>
        <v>0</v>
      </c>
      <c r="F21" s="90">
        <v>3</v>
      </c>
      <c r="G21" s="25">
        <v>19.600000000000001</v>
      </c>
      <c r="H21" s="71">
        <f t="shared" si="1"/>
        <v>5.88</v>
      </c>
      <c r="I21" s="90">
        <v>1</v>
      </c>
      <c r="J21" s="25">
        <v>500</v>
      </c>
      <c r="K21" s="71">
        <f t="shared" si="2"/>
        <v>50</v>
      </c>
      <c r="L21" s="90">
        <v>1</v>
      </c>
      <c r="M21" s="25">
        <v>120</v>
      </c>
      <c r="N21" s="71">
        <f t="shared" si="3"/>
        <v>12</v>
      </c>
      <c r="O21" s="90">
        <v>1</v>
      </c>
      <c r="P21" s="25">
        <v>128</v>
      </c>
      <c r="Q21" s="71">
        <f t="shared" si="4"/>
        <v>12.8</v>
      </c>
      <c r="R21" s="25"/>
      <c r="S21" s="24"/>
      <c r="T21" s="24"/>
      <c r="U21" s="24"/>
      <c r="V21" s="25"/>
      <c r="W21" s="180">
        <v>7</v>
      </c>
    </row>
    <row r="22" spans="1:23" s="5" customFormat="1" ht="25.5" customHeight="1" x14ac:dyDescent="0.25">
      <c r="A22" s="23">
        <v>17</v>
      </c>
      <c r="B22" s="24" t="s">
        <v>79</v>
      </c>
      <c r="C22" s="120"/>
      <c r="D22" s="25"/>
      <c r="E22" s="25">
        <f t="shared" si="0"/>
        <v>0</v>
      </c>
      <c r="F22" s="90">
        <v>6</v>
      </c>
      <c r="G22" s="25">
        <v>19.600000000000001</v>
      </c>
      <c r="H22" s="71">
        <f t="shared" si="1"/>
        <v>11.76</v>
      </c>
      <c r="I22" s="90">
        <v>1</v>
      </c>
      <c r="J22" s="25">
        <v>500</v>
      </c>
      <c r="K22" s="71">
        <f t="shared" si="2"/>
        <v>50</v>
      </c>
      <c r="L22" s="90">
        <v>1</v>
      </c>
      <c r="M22" s="25">
        <v>120</v>
      </c>
      <c r="N22" s="71">
        <f t="shared" si="3"/>
        <v>12</v>
      </c>
      <c r="O22" s="90">
        <v>1</v>
      </c>
      <c r="P22" s="25">
        <v>128</v>
      </c>
      <c r="Q22" s="71">
        <f t="shared" si="4"/>
        <v>12.8</v>
      </c>
      <c r="R22" s="25"/>
      <c r="S22" s="24"/>
      <c r="T22" s="24"/>
      <c r="U22" s="24"/>
      <c r="V22" s="25"/>
      <c r="W22" s="180">
        <v>8</v>
      </c>
    </row>
    <row r="23" spans="1:23" s="5" customFormat="1" ht="25.5" customHeight="1" x14ac:dyDescent="0.25">
      <c r="A23" s="23">
        <v>18</v>
      </c>
      <c r="B23" s="24" t="s">
        <v>50</v>
      </c>
      <c r="C23" s="120"/>
      <c r="D23" s="25"/>
      <c r="E23" s="25">
        <f t="shared" si="0"/>
        <v>0</v>
      </c>
      <c r="F23" s="90">
        <v>4</v>
      </c>
      <c r="G23" s="25">
        <v>19.600000000000001</v>
      </c>
      <c r="H23" s="71">
        <f t="shared" si="1"/>
        <v>7.84</v>
      </c>
      <c r="I23" s="90">
        <v>1</v>
      </c>
      <c r="J23" s="25">
        <v>500</v>
      </c>
      <c r="K23" s="71">
        <f t="shared" si="2"/>
        <v>50</v>
      </c>
      <c r="L23" s="90">
        <v>1</v>
      </c>
      <c r="M23" s="25">
        <v>120</v>
      </c>
      <c r="N23" s="71">
        <f t="shared" si="3"/>
        <v>12</v>
      </c>
      <c r="O23" s="90">
        <v>1</v>
      </c>
      <c r="P23" s="25">
        <v>128</v>
      </c>
      <c r="Q23" s="71">
        <f t="shared" si="4"/>
        <v>12.8</v>
      </c>
      <c r="R23" s="25"/>
      <c r="S23" s="24"/>
      <c r="T23" s="24"/>
      <c r="U23" s="24"/>
      <c r="V23" s="25"/>
      <c r="W23" s="180">
        <v>8</v>
      </c>
    </row>
    <row r="24" spans="1:23" s="5" customFormat="1" ht="25.5" customHeight="1" x14ac:dyDescent="0.25">
      <c r="A24" s="23">
        <v>19</v>
      </c>
      <c r="B24" s="24" t="s">
        <v>51</v>
      </c>
      <c r="C24" s="120"/>
      <c r="D24" s="25"/>
      <c r="E24" s="25">
        <f t="shared" si="0"/>
        <v>0</v>
      </c>
      <c r="F24" s="90">
        <v>5</v>
      </c>
      <c r="G24" s="25">
        <v>19.600000000000001</v>
      </c>
      <c r="H24" s="71">
        <f t="shared" si="1"/>
        <v>9.8000000000000007</v>
      </c>
      <c r="I24" s="90">
        <v>2</v>
      </c>
      <c r="J24" s="25">
        <v>500</v>
      </c>
      <c r="K24" s="71">
        <f t="shared" si="2"/>
        <v>100</v>
      </c>
      <c r="L24" s="90">
        <v>2</v>
      </c>
      <c r="M24" s="25">
        <v>120</v>
      </c>
      <c r="N24" s="71">
        <f t="shared" si="3"/>
        <v>24</v>
      </c>
      <c r="O24" s="90">
        <v>2</v>
      </c>
      <c r="P24" s="25">
        <v>128</v>
      </c>
      <c r="Q24" s="71">
        <f t="shared" si="4"/>
        <v>25.6</v>
      </c>
      <c r="R24" s="25"/>
      <c r="S24" s="24"/>
      <c r="T24" s="24"/>
      <c r="U24" s="24"/>
      <c r="V24" s="25">
        <v>2</v>
      </c>
      <c r="W24" s="180">
        <v>8</v>
      </c>
    </row>
    <row r="25" spans="1:23" s="5" customFormat="1" ht="25.5" customHeight="1" x14ac:dyDescent="0.25">
      <c r="A25" s="23">
        <v>20</v>
      </c>
      <c r="B25" s="24" t="s">
        <v>52</v>
      </c>
      <c r="C25" s="120"/>
      <c r="D25" s="25"/>
      <c r="E25" s="25">
        <f t="shared" si="0"/>
        <v>0</v>
      </c>
      <c r="F25" s="90">
        <v>5</v>
      </c>
      <c r="G25" s="25">
        <v>19.600000000000001</v>
      </c>
      <c r="H25" s="71">
        <f t="shared" si="1"/>
        <v>9.8000000000000007</v>
      </c>
      <c r="I25" s="90">
        <v>1</v>
      </c>
      <c r="J25" s="25">
        <v>500</v>
      </c>
      <c r="K25" s="71">
        <f t="shared" si="2"/>
        <v>50</v>
      </c>
      <c r="L25" s="90">
        <v>1</v>
      </c>
      <c r="M25" s="25">
        <v>120</v>
      </c>
      <c r="N25" s="71">
        <f t="shared" si="3"/>
        <v>12</v>
      </c>
      <c r="O25" s="90">
        <v>1</v>
      </c>
      <c r="P25" s="25">
        <v>128</v>
      </c>
      <c r="Q25" s="71">
        <f t="shared" si="4"/>
        <v>12.8</v>
      </c>
      <c r="R25" s="25"/>
      <c r="S25" s="24"/>
      <c r="T25" s="24"/>
      <c r="U25" s="24"/>
      <c r="V25" s="25">
        <v>3</v>
      </c>
      <c r="W25" s="180">
        <v>7</v>
      </c>
    </row>
    <row r="26" spans="1:23" s="92" customFormat="1" ht="25.5" customHeight="1" x14ac:dyDescent="0.25">
      <c r="A26" s="355" t="s">
        <v>64</v>
      </c>
      <c r="B26" s="355"/>
      <c r="C26" s="89">
        <f>SUM(C6:C25)</f>
        <v>70</v>
      </c>
      <c r="D26" s="89">
        <v>20</v>
      </c>
      <c r="E26" s="89">
        <f t="shared" si="0"/>
        <v>140</v>
      </c>
      <c r="F26" s="91">
        <f>SUM(F6:F25)</f>
        <v>80</v>
      </c>
      <c r="G26" s="89">
        <v>19.600000000000001</v>
      </c>
      <c r="H26" s="93">
        <v>153</v>
      </c>
      <c r="I26" s="91">
        <f>SUM(I6:I25)</f>
        <v>28</v>
      </c>
      <c r="J26" s="25">
        <v>500</v>
      </c>
      <c r="K26" s="89">
        <f t="shared" si="2"/>
        <v>1400</v>
      </c>
      <c r="L26" s="91">
        <f>SUM(L6:L25)</f>
        <v>25</v>
      </c>
      <c r="M26" s="89">
        <v>120</v>
      </c>
      <c r="N26" s="177">
        <f t="shared" si="3"/>
        <v>300</v>
      </c>
      <c r="O26" s="91">
        <f>SUM(O6:O25)</f>
        <v>25</v>
      </c>
      <c r="P26" s="25">
        <v>128</v>
      </c>
      <c r="Q26" s="143">
        <f t="shared" si="4"/>
        <v>320</v>
      </c>
      <c r="R26" s="91">
        <f t="shared" ref="R26:W26" si="5">SUM(R6:R25)</f>
        <v>5</v>
      </c>
      <c r="S26" s="172">
        <f t="shared" si="5"/>
        <v>60</v>
      </c>
      <c r="T26" s="172">
        <f t="shared" si="5"/>
        <v>23</v>
      </c>
      <c r="U26" s="172">
        <f t="shared" si="5"/>
        <v>15</v>
      </c>
      <c r="V26" s="91">
        <f t="shared" si="5"/>
        <v>7</v>
      </c>
      <c r="W26" s="181">
        <f t="shared" si="5"/>
        <v>154</v>
      </c>
    </row>
    <row r="27" spans="1:23" ht="25.5" customHeight="1" x14ac:dyDescent="0.25"/>
    <row r="28" spans="1:23" ht="25.5" customHeight="1" x14ac:dyDescent="0.25">
      <c r="E28" s="178"/>
    </row>
    <row r="29" spans="1:23" ht="25.5" customHeight="1" x14ac:dyDescent="0.25"/>
    <row r="30" spans="1:23" ht="25.5" customHeight="1" x14ac:dyDescent="0.25"/>
    <row r="31" spans="1:23" ht="25.5" customHeight="1" x14ac:dyDescent="0.25"/>
    <row r="32" spans="1:23" ht="25.5" customHeight="1" x14ac:dyDescent="0.25"/>
    <row r="33" ht="25.5" customHeight="1" x14ac:dyDescent="0.25"/>
    <row r="34" ht="25.5" customHeight="1" x14ac:dyDescent="0.25"/>
    <row r="35" ht="25.5" customHeight="1" x14ac:dyDescent="0.25"/>
    <row r="36" ht="25.5" customHeight="1" x14ac:dyDescent="0.25"/>
    <row r="37" ht="25.5" customHeight="1" x14ac:dyDescent="0.25"/>
    <row r="38" ht="25.5" customHeight="1" x14ac:dyDescent="0.25"/>
    <row r="39" ht="25.5" customHeight="1" x14ac:dyDescent="0.25"/>
    <row r="40" ht="25.5" customHeight="1" x14ac:dyDescent="0.25"/>
    <row r="41" ht="25.5" customHeight="1" x14ac:dyDescent="0.25"/>
    <row r="42" ht="25.5" customHeight="1" x14ac:dyDescent="0.25"/>
    <row r="43" ht="25.5" customHeight="1" x14ac:dyDescent="0.25"/>
    <row r="44" ht="25.5" customHeight="1" x14ac:dyDescent="0.25"/>
    <row r="45" ht="25.5" customHeight="1" x14ac:dyDescent="0.25"/>
    <row r="46" ht="25.5" customHeight="1" x14ac:dyDescent="0.25"/>
    <row r="47" ht="25.5" customHeight="1" x14ac:dyDescent="0.25"/>
    <row r="48" ht="25.5" customHeight="1" x14ac:dyDescent="0.25"/>
    <row r="49" ht="25.5" customHeight="1" x14ac:dyDescent="0.25"/>
    <row r="50" ht="25.5" customHeight="1" x14ac:dyDescent="0.25"/>
    <row r="51" ht="25.5" customHeight="1" x14ac:dyDescent="0.25"/>
    <row r="52" ht="25.5" customHeight="1" x14ac:dyDescent="0.25"/>
    <row r="53" ht="25.5" customHeight="1" x14ac:dyDescent="0.25"/>
    <row r="54" ht="25.5" customHeight="1" x14ac:dyDescent="0.25"/>
    <row r="55" ht="25.5" customHeight="1" x14ac:dyDescent="0.25"/>
    <row r="56" ht="25.5" customHeight="1" x14ac:dyDescent="0.25"/>
    <row r="57" ht="25.5" customHeight="1" x14ac:dyDescent="0.25"/>
    <row r="58" ht="25.5" customHeight="1" x14ac:dyDescent="0.25"/>
    <row r="59" ht="25.5" customHeight="1" x14ac:dyDescent="0.25"/>
    <row r="60" ht="25.5" customHeight="1" x14ac:dyDescent="0.25"/>
    <row r="61" ht="25.5" customHeight="1" x14ac:dyDescent="0.25"/>
    <row r="62" ht="25.5" customHeight="1" x14ac:dyDescent="0.25"/>
    <row r="63" ht="25.5" customHeight="1" x14ac:dyDescent="0.25"/>
    <row r="64" ht="25.5" customHeight="1" x14ac:dyDescent="0.25"/>
    <row r="65" ht="25.5" customHeight="1" x14ac:dyDescent="0.25"/>
    <row r="66" ht="25.5" customHeight="1" x14ac:dyDescent="0.25"/>
    <row r="67" ht="25.5" customHeight="1" x14ac:dyDescent="0.25"/>
    <row r="68" ht="25.5" customHeight="1" x14ac:dyDescent="0.25"/>
    <row r="69" ht="25.5" customHeight="1" x14ac:dyDescent="0.25"/>
    <row r="70" ht="25.5" customHeight="1" x14ac:dyDescent="0.25"/>
    <row r="71" ht="25.5" customHeight="1" x14ac:dyDescent="0.25"/>
    <row r="72" ht="25.5" customHeight="1" x14ac:dyDescent="0.25"/>
    <row r="73" ht="25.5" customHeight="1" x14ac:dyDescent="0.25"/>
    <row r="74" ht="25.5" customHeight="1" x14ac:dyDescent="0.25"/>
    <row r="75" ht="25.5" customHeight="1" x14ac:dyDescent="0.25"/>
    <row r="76" ht="25.5" customHeight="1" x14ac:dyDescent="0.25"/>
    <row r="77" ht="25.5" customHeight="1" x14ac:dyDescent="0.25"/>
    <row r="78" ht="25.5" customHeight="1" x14ac:dyDescent="0.25"/>
    <row r="79" ht="25.5" customHeight="1" x14ac:dyDescent="0.25"/>
    <row r="80" ht="25.5" customHeight="1" x14ac:dyDescent="0.25"/>
    <row r="81" ht="25.5" customHeight="1" x14ac:dyDescent="0.25"/>
    <row r="82" ht="25.5" customHeight="1" x14ac:dyDescent="0.25"/>
    <row r="83" ht="25.5" customHeight="1" x14ac:dyDescent="0.25"/>
    <row r="84" ht="25.5" customHeight="1" x14ac:dyDescent="0.25"/>
    <row r="85" ht="25.5" customHeight="1" x14ac:dyDescent="0.25"/>
    <row r="86" ht="25.5" customHeight="1" x14ac:dyDescent="0.25"/>
    <row r="87" ht="25.5" customHeight="1" x14ac:dyDescent="0.25"/>
    <row r="88" ht="25.5" customHeight="1" x14ac:dyDescent="0.25"/>
    <row r="89" ht="25.5" customHeight="1" x14ac:dyDescent="0.25"/>
    <row r="90" ht="25.5" customHeight="1" x14ac:dyDescent="0.25"/>
    <row r="91" ht="25.5" customHeight="1" x14ac:dyDescent="0.25"/>
    <row r="92" ht="25.5" customHeight="1" x14ac:dyDescent="0.25"/>
    <row r="93" ht="25.5" customHeight="1" x14ac:dyDescent="0.25"/>
    <row r="94" ht="25.5" customHeight="1" x14ac:dyDescent="0.25"/>
    <row r="95" ht="25.5" customHeight="1" x14ac:dyDescent="0.25"/>
    <row r="96" ht="25.5" customHeight="1" x14ac:dyDescent="0.25"/>
    <row r="97" ht="25.5" customHeight="1" x14ac:dyDescent="0.25"/>
    <row r="98" ht="25.5" customHeight="1" x14ac:dyDescent="0.25"/>
    <row r="99" ht="25.5" customHeight="1" x14ac:dyDescent="0.25"/>
    <row r="100" ht="25.5" customHeight="1" x14ac:dyDescent="0.25"/>
    <row r="101" ht="25.5" customHeight="1" x14ac:dyDescent="0.25"/>
    <row r="102" ht="25.5" customHeight="1" x14ac:dyDescent="0.25"/>
    <row r="103" ht="25.5" customHeight="1" x14ac:dyDescent="0.25"/>
    <row r="104" ht="25.5" customHeight="1" x14ac:dyDescent="0.25"/>
    <row r="105" ht="25.5" customHeight="1" x14ac:dyDescent="0.25"/>
    <row r="106" ht="25.5" customHeight="1" x14ac:dyDescent="0.25"/>
    <row r="107" ht="25.5" customHeight="1" x14ac:dyDescent="0.25"/>
    <row r="108" ht="25.5" customHeight="1" x14ac:dyDescent="0.25"/>
    <row r="109" ht="25.5" customHeight="1" x14ac:dyDescent="0.25"/>
    <row r="110" ht="25.5" customHeight="1" x14ac:dyDescent="0.25"/>
    <row r="111" ht="25.5" customHeight="1" x14ac:dyDescent="0.25"/>
    <row r="112" ht="25.5" customHeight="1" x14ac:dyDescent="0.25"/>
    <row r="113" ht="25.5" customHeight="1" x14ac:dyDescent="0.25"/>
    <row r="114" ht="25.5" customHeight="1" x14ac:dyDescent="0.25"/>
    <row r="115" ht="25.5" customHeight="1" x14ac:dyDescent="0.25"/>
    <row r="116" ht="25.5" customHeight="1" x14ac:dyDescent="0.25"/>
    <row r="117" ht="25.5" customHeight="1" x14ac:dyDescent="0.25"/>
    <row r="118" ht="25.5" customHeight="1" x14ac:dyDescent="0.25"/>
    <row r="119" ht="25.5" customHeight="1" x14ac:dyDescent="0.25"/>
    <row r="120" ht="25.5" customHeight="1" x14ac:dyDescent="0.25"/>
    <row r="121" ht="25.5" customHeight="1" x14ac:dyDescent="0.25"/>
    <row r="122" ht="25.5" customHeight="1" x14ac:dyDescent="0.25"/>
    <row r="123" ht="25.5" customHeight="1" x14ac:dyDescent="0.25"/>
    <row r="124" ht="25.5" customHeight="1" x14ac:dyDescent="0.25"/>
    <row r="125" ht="25.5" customHeight="1" x14ac:dyDescent="0.25"/>
    <row r="126" ht="25.5" customHeight="1" x14ac:dyDescent="0.25"/>
    <row r="127" ht="25.5" customHeight="1" x14ac:dyDescent="0.25"/>
    <row r="128" ht="25.5" customHeight="1" x14ac:dyDescent="0.25"/>
    <row r="129" ht="25.5" customHeight="1" x14ac:dyDescent="0.25"/>
    <row r="130" ht="25.5" customHeight="1" x14ac:dyDescent="0.25"/>
  </sheetData>
  <mergeCells count="12">
    <mergeCell ref="A26:B26"/>
    <mergeCell ref="C4:E4"/>
    <mergeCell ref="F4:H4"/>
    <mergeCell ref="L4:N4"/>
    <mergeCell ref="I4:K4"/>
    <mergeCell ref="A4:A5"/>
    <mergeCell ref="B4:B5"/>
    <mergeCell ref="O4:Q4"/>
    <mergeCell ref="W4:W5"/>
    <mergeCell ref="S4:U4"/>
    <mergeCell ref="A2:V2"/>
    <mergeCell ref="A3:V3"/>
  </mergeCells>
  <pageMargins left="0.32" right="0.2" top="0.22" bottom="0.01" header="0.4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ySplit="5" topLeftCell="A24" activePane="bottomLeft" state="frozen"/>
      <selection pane="bottomLeft" activeCell="H24" sqref="H24"/>
    </sheetView>
  </sheetViews>
  <sheetFormatPr defaultColWidth="9" defaultRowHeight="15.75" customHeight="1" x14ac:dyDescent="0.25"/>
  <cols>
    <col min="1" max="1" width="6.875" style="1" customWidth="1"/>
    <col min="2" max="2" width="12.75" style="1" customWidth="1"/>
    <col min="3" max="10" width="10.125" style="1" customWidth="1"/>
  </cols>
  <sheetData>
    <row r="1" spans="1:10" ht="15.75" customHeight="1" x14ac:dyDescent="0.25">
      <c r="G1" s="332" t="s">
        <v>80</v>
      </c>
      <c r="H1" s="332"/>
      <c r="I1" s="332"/>
      <c r="J1" s="332"/>
    </row>
    <row r="2" spans="1:10" ht="29.25" customHeight="1" x14ac:dyDescent="0.25">
      <c r="A2" s="354" t="s">
        <v>81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34.5" customHeight="1" x14ac:dyDescent="0.25">
      <c r="A3" s="339" t="s">
        <v>378</v>
      </c>
      <c r="B3" s="339"/>
      <c r="C3" s="339"/>
      <c r="D3" s="339"/>
      <c r="E3" s="339"/>
      <c r="F3" s="339"/>
      <c r="G3" s="339"/>
      <c r="H3" s="339"/>
      <c r="I3" s="339"/>
      <c r="J3" s="339"/>
    </row>
    <row r="4" spans="1:10" ht="29.25" customHeight="1" x14ac:dyDescent="0.25">
      <c r="A4" s="335" t="s">
        <v>1</v>
      </c>
      <c r="B4" s="335" t="s">
        <v>23</v>
      </c>
      <c r="C4" s="171" t="s">
        <v>82</v>
      </c>
      <c r="D4" s="170" t="s">
        <v>83</v>
      </c>
      <c r="E4" s="340" t="s">
        <v>84</v>
      </c>
      <c r="F4" s="341"/>
      <c r="G4" s="341"/>
      <c r="H4" s="331" t="s">
        <v>85</v>
      </c>
      <c r="I4" s="331"/>
      <c r="J4" s="331"/>
    </row>
    <row r="5" spans="1:10" s="8" customFormat="1" ht="50.25" customHeight="1" x14ac:dyDescent="0.2">
      <c r="A5" s="335"/>
      <c r="B5" s="335"/>
      <c r="C5" s="119" t="s">
        <v>77</v>
      </c>
      <c r="D5" s="118" t="s">
        <v>86</v>
      </c>
      <c r="E5" s="118" t="s">
        <v>87</v>
      </c>
      <c r="F5" s="118" t="s">
        <v>88</v>
      </c>
      <c r="G5" s="119" t="s">
        <v>77</v>
      </c>
      <c r="H5" s="118" t="s">
        <v>87</v>
      </c>
      <c r="I5" s="118" t="s">
        <v>88</v>
      </c>
      <c r="J5" s="119" t="s">
        <v>77</v>
      </c>
    </row>
    <row r="6" spans="1:10" ht="20.25" customHeight="1" x14ac:dyDescent="0.25">
      <c r="A6" s="23">
        <v>1</v>
      </c>
      <c r="B6" s="24" t="s">
        <v>34</v>
      </c>
      <c r="C6" s="25"/>
      <c r="D6" s="25"/>
      <c r="E6" s="25">
        <v>15</v>
      </c>
      <c r="F6" s="25"/>
      <c r="G6" s="25">
        <v>5</v>
      </c>
      <c r="H6" s="25"/>
      <c r="I6" s="25"/>
      <c r="J6" s="25"/>
    </row>
    <row r="7" spans="1:10" ht="34.5" customHeight="1" x14ac:dyDescent="0.25">
      <c r="A7" s="23">
        <v>2</v>
      </c>
      <c r="B7" s="24" t="s">
        <v>35</v>
      </c>
      <c r="C7" s="25"/>
      <c r="D7" s="25"/>
      <c r="E7" s="25">
        <v>10</v>
      </c>
      <c r="F7" s="25"/>
      <c r="G7" s="25">
        <v>5</v>
      </c>
      <c r="H7" s="25"/>
      <c r="I7" s="25"/>
      <c r="J7" s="25"/>
    </row>
    <row r="8" spans="1:10" ht="34.5" customHeight="1" x14ac:dyDescent="0.25">
      <c r="A8" s="23">
        <v>3</v>
      </c>
      <c r="B8" s="24" t="s">
        <v>36</v>
      </c>
      <c r="C8" s="25"/>
      <c r="D8" s="25"/>
      <c r="E8" s="25">
        <v>20</v>
      </c>
      <c r="F8" s="25">
        <v>3</v>
      </c>
      <c r="G8" s="25">
        <v>5</v>
      </c>
      <c r="H8" s="25"/>
      <c r="I8" s="25"/>
      <c r="J8" s="25"/>
    </row>
    <row r="9" spans="1:10" ht="34.5" customHeight="1" x14ac:dyDescent="0.25">
      <c r="A9" s="23">
        <v>4</v>
      </c>
      <c r="B9" s="24" t="s">
        <v>37</v>
      </c>
      <c r="C9" s="25"/>
      <c r="D9" s="25"/>
      <c r="E9" s="25">
        <v>20</v>
      </c>
      <c r="F9" s="25">
        <v>5</v>
      </c>
      <c r="G9" s="25">
        <v>10</v>
      </c>
      <c r="H9" s="25"/>
      <c r="I9" s="25"/>
      <c r="J9" s="25">
        <v>3</v>
      </c>
    </row>
    <row r="10" spans="1:10" ht="34.5" customHeight="1" x14ac:dyDescent="0.25">
      <c r="A10" s="23">
        <v>5</v>
      </c>
      <c r="B10" s="24" t="s">
        <v>38</v>
      </c>
      <c r="C10" s="25"/>
      <c r="D10" s="25"/>
      <c r="E10" s="25">
        <v>15</v>
      </c>
      <c r="F10" s="25"/>
      <c r="G10" s="25">
        <v>5</v>
      </c>
      <c r="H10" s="25"/>
      <c r="I10" s="25"/>
      <c r="J10" s="25">
        <v>3</v>
      </c>
    </row>
    <row r="11" spans="1:10" ht="34.5" customHeight="1" x14ac:dyDescent="0.25">
      <c r="A11" s="23">
        <v>6</v>
      </c>
      <c r="B11" s="24" t="s">
        <v>39</v>
      </c>
      <c r="C11" s="25"/>
      <c r="D11" s="25"/>
      <c r="E11" s="25"/>
      <c r="F11" s="25"/>
      <c r="G11" s="25"/>
      <c r="H11" s="25"/>
      <c r="I11" s="25"/>
      <c r="J11" s="25"/>
    </row>
    <row r="12" spans="1:10" ht="34.5" customHeight="1" x14ac:dyDescent="0.25">
      <c r="A12" s="23">
        <v>7</v>
      </c>
      <c r="B12" s="24" t="s">
        <v>40</v>
      </c>
      <c r="C12" s="25"/>
      <c r="D12" s="25"/>
      <c r="E12" s="25"/>
      <c r="F12" s="25"/>
      <c r="G12" s="25"/>
      <c r="H12" s="25"/>
      <c r="I12" s="25"/>
      <c r="J12" s="25"/>
    </row>
    <row r="13" spans="1:10" ht="34.5" customHeight="1" x14ac:dyDescent="0.25">
      <c r="A13" s="23">
        <v>8</v>
      </c>
      <c r="B13" s="24" t="s">
        <v>41</v>
      </c>
      <c r="C13" s="25"/>
      <c r="D13" s="25"/>
      <c r="E13" s="25"/>
      <c r="F13" s="25"/>
      <c r="G13" s="25"/>
      <c r="H13" s="25"/>
      <c r="I13" s="25"/>
      <c r="J13" s="25"/>
    </row>
    <row r="14" spans="1:10" ht="34.5" customHeight="1" x14ac:dyDescent="0.25">
      <c r="A14" s="23">
        <v>9</v>
      </c>
      <c r="B14" s="24" t="s">
        <v>42</v>
      </c>
      <c r="C14" s="25"/>
      <c r="D14" s="25"/>
      <c r="E14" s="25"/>
      <c r="F14" s="25"/>
      <c r="G14" s="25"/>
      <c r="H14" s="25"/>
      <c r="I14" s="25"/>
      <c r="J14" s="25"/>
    </row>
    <row r="15" spans="1:10" ht="34.5" customHeight="1" x14ac:dyDescent="0.25">
      <c r="A15" s="23">
        <v>10</v>
      </c>
      <c r="B15" s="24" t="s">
        <v>43</v>
      </c>
      <c r="C15" s="25"/>
      <c r="D15" s="25"/>
      <c r="E15" s="25"/>
      <c r="F15" s="25"/>
      <c r="G15" s="25"/>
      <c r="H15" s="25"/>
      <c r="I15" s="25"/>
      <c r="J15" s="25"/>
    </row>
    <row r="16" spans="1:10" ht="34.5" customHeight="1" x14ac:dyDescent="0.25">
      <c r="A16" s="23">
        <v>11</v>
      </c>
      <c r="B16" s="24" t="s">
        <v>44</v>
      </c>
      <c r="C16" s="25">
        <v>3</v>
      </c>
      <c r="D16" s="25"/>
      <c r="E16" s="25"/>
      <c r="F16" s="25"/>
      <c r="G16" s="25"/>
      <c r="H16" s="25"/>
      <c r="I16" s="25"/>
      <c r="J16" s="25">
        <v>3</v>
      </c>
    </row>
    <row r="17" spans="1:10" ht="34.5" customHeight="1" x14ac:dyDescent="0.25">
      <c r="A17" s="23">
        <v>12</v>
      </c>
      <c r="B17" s="24" t="s">
        <v>45</v>
      </c>
      <c r="C17" s="25"/>
      <c r="D17" s="25"/>
      <c r="E17" s="25"/>
      <c r="F17" s="25"/>
      <c r="G17" s="25"/>
      <c r="H17" s="25"/>
      <c r="I17" s="25"/>
      <c r="J17" s="25"/>
    </row>
    <row r="18" spans="1:10" ht="34.5" customHeight="1" x14ac:dyDescent="0.25">
      <c r="A18" s="23">
        <v>13</v>
      </c>
      <c r="B18" s="24" t="s">
        <v>46</v>
      </c>
      <c r="C18" s="25">
        <v>15</v>
      </c>
      <c r="D18" s="25"/>
      <c r="E18" s="25"/>
      <c r="F18" s="25"/>
      <c r="G18" s="25"/>
      <c r="H18" s="25">
        <v>5</v>
      </c>
      <c r="I18" s="25">
        <v>5</v>
      </c>
      <c r="J18" s="25">
        <v>11</v>
      </c>
    </row>
    <row r="19" spans="1:10" ht="34.5" customHeight="1" x14ac:dyDescent="0.25">
      <c r="A19" s="23">
        <v>14</v>
      </c>
      <c r="B19" s="24" t="s">
        <v>0</v>
      </c>
      <c r="C19" s="25">
        <v>15</v>
      </c>
      <c r="D19" s="25">
        <v>200</v>
      </c>
      <c r="E19" s="25"/>
      <c r="F19" s="25"/>
      <c r="G19" s="25"/>
      <c r="H19" s="25">
        <v>15</v>
      </c>
      <c r="I19" s="25">
        <v>15</v>
      </c>
      <c r="J19" s="25">
        <v>11</v>
      </c>
    </row>
    <row r="20" spans="1:10" ht="34.5" customHeight="1" x14ac:dyDescent="0.25">
      <c r="A20" s="23">
        <v>15</v>
      </c>
      <c r="B20" s="24" t="s">
        <v>47</v>
      </c>
      <c r="C20" s="25">
        <v>10</v>
      </c>
      <c r="D20" s="25"/>
      <c r="E20" s="25"/>
      <c r="F20" s="25"/>
      <c r="G20" s="25"/>
      <c r="H20" s="25"/>
      <c r="I20" s="25"/>
      <c r="J20" s="25">
        <v>3</v>
      </c>
    </row>
    <row r="21" spans="1:10" ht="34.5" customHeight="1" x14ac:dyDescent="0.25">
      <c r="A21" s="23">
        <v>16</v>
      </c>
      <c r="B21" s="24" t="s">
        <v>48</v>
      </c>
      <c r="C21" s="25">
        <v>4</v>
      </c>
      <c r="D21" s="25"/>
      <c r="E21" s="25"/>
      <c r="F21" s="25"/>
      <c r="G21" s="25"/>
      <c r="H21" s="25"/>
      <c r="I21" s="25"/>
      <c r="J21" s="25"/>
    </row>
    <row r="22" spans="1:10" ht="34.5" customHeight="1" x14ac:dyDescent="0.25">
      <c r="A22" s="23">
        <v>17</v>
      </c>
      <c r="B22" s="24" t="s">
        <v>79</v>
      </c>
      <c r="C22" s="25"/>
      <c r="D22" s="25"/>
      <c r="E22" s="25"/>
      <c r="F22" s="25"/>
      <c r="G22" s="25"/>
      <c r="H22" s="25"/>
      <c r="I22" s="25"/>
      <c r="J22" s="25"/>
    </row>
    <row r="23" spans="1:10" ht="34.5" customHeight="1" x14ac:dyDescent="0.25">
      <c r="A23" s="23">
        <v>18</v>
      </c>
      <c r="B23" s="24" t="s">
        <v>50</v>
      </c>
      <c r="C23" s="25"/>
      <c r="D23" s="25"/>
      <c r="E23" s="25"/>
      <c r="F23" s="25"/>
      <c r="G23" s="25"/>
      <c r="H23" s="25"/>
      <c r="I23" s="25"/>
      <c r="J23" s="25"/>
    </row>
    <row r="24" spans="1:10" ht="34.5" customHeight="1" x14ac:dyDescent="0.25">
      <c r="A24" s="23">
        <v>19</v>
      </c>
      <c r="B24" s="24" t="s">
        <v>51</v>
      </c>
      <c r="C24" s="25"/>
      <c r="D24" s="25"/>
      <c r="E24" s="25"/>
      <c r="F24" s="25"/>
      <c r="G24" s="25"/>
      <c r="H24" s="25"/>
      <c r="I24" s="25"/>
      <c r="J24" s="25">
        <v>3</v>
      </c>
    </row>
    <row r="25" spans="1:10" ht="34.5" customHeight="1" x14ac:dyDescent="0.25">
      <c r="A25" s="23">
        <v>20</v>
      </c>
      <c r="B25" s="24" t="s">
        <v>52</v>
      </c>
      <c r="C25" s="25"/>
      <c r="D25" s="25"/>
      <c r="E25" s="25"/>
      <c r="F25" s="25"/>
      <c r="G25" s="25"/>
      <c r="H25" s="25"/>
      <c r="I25" s="25"/>
      <c r="J25" s="25"/>
    </row>
    <row r="26" spans="1:10" ht="34.5" customHeight="1" x14ac:dyDescent="0.25">
      <c r="A26" s="355" t="s">
        <v>64</v>
      </c>
      <c r="B26" s="355"/>
      <c r="C26" s="95">
        <f t="shared" ref="C26:J26" si="0">SUM(C6:C25)</f>
        <v>47</v>
      </c>
      <c r="D26" s="95">
        <f t="shared" si="0"/>
        <v>200</v>
      </c>
      <c r="E26" s="95">
        <f t="shared" si="0"/>
        <v>80</v>
      </c>
      <c r="F26" s="95">
        <f t="shared" si="0"/>
        <v>8</v>
      </c>
      <c r="G26" s="95">
        <f t="shared" si="0"/>
        <v>30</v>
      </c>
      <c r="H26" s="95">
        <f t="shared" si="0"/>
        <v>20</v>
      </c>
      <c r="I26" s="95">
        <f t="shared" si="0"/>
        <v>20</v>
      </c>
      <c r="J26" s="95">
        <f t="shared" si="0"/>
        <v>37</v>
      </c>
    </row>
    <row r="27" spans="1:10" ht="15.75" customHeight="1" x14ac:dyDescent="0.25">
      <c r="A27" s="357"/>
      <c r="B27" s="357"/>
      <c r="C27" s="21"/>
      <c r="D27" s="21"/>
      <c r="E27" s="21"/>
      <c r="F27" s="21"/>
      <c r="G27" s="21"/>
      <c r="H27" s="21"/>
      <c r="I27" s="21"/>
      <c r="J27" s="21"/>
    </row>
    <row r="28" spans="1:10" ht="15.75" customHeight="1" x14ac:dyDescent="0.25">
      <c r="A28" s="337"/>
      <c r="B28" s="338"/>
      <c r="C28" s="22"/>
      <c r="D28" s="22"/>
      <c r="E28" s="22"/>
      <c r="F28" s="22"/>
      <c r="G28" s="22"/>
      <c r="H28" s="22"/>
      <c r="I28" s="22"/>
      <c r="J28" s="22"/>
    </row>
  </sheetData>
  <mergeCells count="10">
    <mergeCell ref="A28:B28"/>
    <mergeCell ref="A2:J2"/>
    <mergeCell ref="A26:B26"/>
    <mergeCell ref="A27:B27"/>
    <mergeCell ref="G1:J1"/>
    <mergeCell ref="A3:J3"/>
    <mergeCell ref="E4:G4"/>
    <mergeCell ref="H4:J4"/>
    <mergeCell ref="A4:A5"/>
    <mergeCell ref="B4:B5"/>
  </mergeCells>
  <pageMargins left="0.32" right="0.27" top="0.37" bottom="0.39" header="0.25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C1" workbookViewId="0">
      <selection activeCell="J8" sqref="J8"/>
    </sheetView>
  </sheetViews>
  <sheetFormatPr defaultColWidth="9" defaultRowHeight="18.75" customHeight="1" x14ac:dyDescent="0.3"/>
  <cols>
    <col min="1" max="1" width="8.625" style="31" customWidth="1"/>
    <col min="2" max="2" width="19.25" style="31" customWidth="1"/>
    <col min="3" max="3" width="12.625" style="31" customWidth="1"/>
    <col min="4" max="4" width="11.75" style="31" customWidth="1"/>
    <col min="5" max="5" width="7" style="156" customWidth="1"/>
    <col min="6" max="6" width="7.625" style="156" customWidth="1"/>
    <col min="7" max="7" width="6.875" style="156" customWidth="1"/>
    <col min="8" max="8" width="7.5" style="156" customWidth="1"/>
    <col min="9" max="10" width="9" style="31"/>
    <col min="11" max="11" width="7.875" style="31" customWidth="1"/>
    <col min="12" max="12" width="9" style="31"/>
    <col min="13" max="13" width="10.25" style="31" customWidth="1"/>
  </cols>
  <sheetData>
    <row r="1" spans="1:12" ht="20.25" customHeight="1" x14ac:dyDescent="0.35">
      <c r="C1" s="52"/>
      <c r="D1" s="105"/>
      <c r="E1" s="105"/>
      <c r="K1" s="147" t="s">
        <v>89</v>
      </c>
    </row>
    <row r="2" spans="1:12" ht="43.5" customHeight="1" x14ac:dyDescent="0.3">
      <c r="A2" s="354" t="s">
        <v>90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2" ht="38.25" customHeight="1" x14ac:dyDescent="0.3">
      <c r="A3" s="339" t="s">
        <v>378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s="148" customFormat="1" ht="96.75" customHeight="1" x14ac:dyDescent="0.25">
      <c r="A4" s="361" t="s">
        <v>1</v>
      </c>
      <c r="B4" s="361" t="s">
        <v>23</v>
      </c>
      <c r="C4" s="361" t="s">
        <v>91</v>
      </c>
      <c r="D4" s="361" t="s">
        <v>92</v>
      </c>
      <c r="E4" s="359" t="s">
        <v>93</v>
      </c>
      <c r="F4" s="360"/>
      <c r="G4" s="359" t="s">
        <v>94</v>
      </c>
      <c r="H4" s="360"/>
      <c r="I4" s="359" t="s">
        <v>95</v>
      </c>
      <c r="J4" s="360"/>
      <c r="K4" s="359" t="s">
        <v>96</v>
      </c>
      <c r="L4" s="360"/>
    </row>
    <row r="5" spans="1:12" s="148" customFormat="1" ht="25.5" customHeight="1" x14ac:dyDescent="0.25">
      <c r="A5" s="362"/>
      <c r="B5" s="362"/>
      <c r="C5" s="362"/>
      <c r="D5" s="362"/>
      <c r="E5" s="80" t="s">
        <v>97</v>
      </c>
      <c r="F5" s="155" t="s">
        <v>98</v>
      </c>
      <c r="G5" s="80" t="s">
        <v>97</v>
      </c>
      <c r="H5" s="80" t="s">
        <v>98</v>
      </c>
      <c r="I5" s="80" t="s">
        <v>99</v>
      </c>
      <c r="J5" s="155" t="s">
        <v>100</v>
      </c>
      <c r="K5" s="80" t="s">
        <v>99</v>
      </c>
      <c r="L5" s="80" t="s">
        <v>100</v>
      </c>
    </row>
    <row r="6" spans="1:12" ht="24.75" customHeight="1" x14ac:dyDescent="0.3">
      <c r="A6" s="47">
        <v>1</v>
      </c>
      <c r="B6" s="48" t="s">
        <v>34</v>
      </c>
      <c r="C6" s="96">
        <v>20</v>
      </c>
      <c r="D6" s="97">
        <v>2</v>
      </c>
      <c r="E6" s="157"/>
      <c r="F6" s="80"/>
      <c r="G6" s="80"/>
      <c r="H6" s="80"/>
      <c r="I6" s="97">
        <v>10</v>
      </c>
      <c r="J6" s="113">
        <v>100</v>
      </c>
      <c r="K6" s="113"/>
      <c r="L6" s="113"/>
    </row>
    <row r="7" spans="1:12" ht="24.75" customHeight="1" x14ac:dyDescent="0.3">
      <c r="A7" s="47">
        <v>2</v>
      </c>
      <c r="B7" s="48" t="s">
        <v>35</v>
      </c>
      <c r="C7" s="96">
        <v>30</v>
      </c>
      <c r="D7" s="97">
        <v>20</v>
      </c>
      <c r="E7" s="157"/>
      <c r="F7" s="158"/>
      <c r="G7" s="158"/>
      <c r="H7" s="158"/>
      <c r="I7" s="97">
        <v>10</v>
      </c>
      <c r="J7" s="113">
        <v>120</v>
      </c>
      <c r="K7" s="113"/>
      <c r="L7" s="113"/>
    </row>
    <row r="8" spans="1:12" ht="24.75" customHeight="1" x14ac:dyDescent="0.3">
      <c r="A8" s="47">
        <v>3</v>
      </c>
      <c r="B8" s="48" t="s">
        <v>36</v>
      </c>
      <c r="C8" s="96">
        <v>20</v>
      </c>
      <c r="D8" s="97">
        <v>2</v>
      </c>
      <c r="E8" s="157"/>
      <c r="F8" s="158"/>
      <c r="G8" s="158"/>
      <c r="H8" s="158"/>
      <c r="I8" s="97">
        <v>10</v>
      </c>
      <c r="J8" s="113">
        <v>110</v>
      </c>
      <c r="K8" s="113"/>
      <c r="L8" s="113">
        <v>10</v>
      </c>
    </row>
    <row r="9" spans="1:12" ht="24.75" customHeight="1" x14ac:dyDescent="0.3">
      <c r="A9" s="47">
        <v>4</v>
      </c>
      <c r="B9" s="48" t="s">
        <v>37</v>
      </c>
      <c r="C9" s="96">
        <v>20</v>
      </c>
      <c r="D9" s="97">
        <v>2</v>
      </c>
      <c r="E9" s="157"/>
      <c r="F9" s="158"/>
      <c r="G9" s="158"/>
      <c r="H9" s="158"/>
      <c r="I9" s="97">
        <v>10</v>
      </c>
      <c r="J9" s="113">
        <v>50</v>
      </c>
      <c r="K9" s="113"/>
      <c r="L9" s="113">
        <v>10</v>
      </c>
    </row>
    <row r="10" spans="1:12" ht="24.75" customHeight="1" x14ac:dyDescent="0.3">
      <c r="A10" s="47">
        <v>5</v>
      </c>
      <c r="B10" s="48" t="s">
        <v>38</v>
      </c>
      <c r="C10" s="96">
        <v>10</v>
      </c>
      <c r="D10" s="97">
        <v>2</v>
      </c>
      <c r="E10" s="157"/>
      <c r="F10" s="158"/>
      <c r="G10" s="158"/>
      <c r="H10" s="158"/>
      <c r="I10" s="97">
        <v>10</v>
      </c>
      <c r="J10" s="113">
        <v>50</v>
      </c>
      <c r="K10" s="113"/>
      <c r="L10" s="113">
        <v>20</v>
      </c>
    </row>
    <row r="11" spans="1:12" ht="24.75" customHeight="1" x14ac:dyDescent="0.3">
      <c r="A11" s="47">
        <v>6</v>
      </c>
      <c r="B11" s="48" t="s">
        <v>39</v>
      </c>
      <c r="C11" s="96">
        <v>10</v>
      </c>
      <c r="D11" s="97">
        <v>2</v>
      </c>
      <c r="E11" s="157"/>
      <c r="F11" s="158"/>
      <c r="G11" s="158"/>
      <c r="H11" s="158"/>
      <c r="I11" s="97">
        <v>10</v>
      </c>
      <c r="J11" s="113">
        <v>10</v>
      </c>
      <c r="K11" s="113"/>
      <c r="L11" s="113"/>
    </row>
    <row r="12" spans="1:12" ht="24.75" customHeight="1" x14ac:dyDescent="0.3">
      <c r="A12" s="47">
        <v>7</v>
      </c>
      <c r="B12" s="48" t="s">
        <v>40</v>
      </c>
      <c r="C12" s="96">
        <v>20</v>
      </c>
      <c r="D12" s="97">
        <v>2</v>
      </c>
      <c r="E12" s="157"/>
      <c r="F12" s="158"/>
      <c r="G12" s="158"/>
      <c r="H12" s="157">
        <v>33</v>
      </c>
      <c r="I12" s="97">
        <v>10</v>
      </c>
      <c r="J12" s="113">
        <v>70</v>
      </c>
      <c r="K12" s="113"/>
      <c r="L12" s="113"/>
    </row>
    <row r="13" spans="1:12" ht="24.75" customHeight="1" x14ac:dyDescent="0.3">
      <c r="A13" s="47">
        <v>8</v>
      </c>
      <c r="B13" s="48" t="s">
        <v>41</v>
      </c>
      <c r="C13" s="96">
        <v>20</v>
      </c>
      <c r="D13" s="97">
        <v>2</v>
      </c>
      <c r="E13" s="157"/>
      <c r="F13" s="158"/>
      <c r="G13" s="158"/>
      <c r="H13" s="158">
        <v>44.8</v>
      </c>
      <c r="I13" s="97">
        <v>10</v>
      </c>
      <c r="J13" s="113">
        <v>70</v>
      </c>
      <c r="K13" s="113">
        <v>10</v>
      </c>
      <c r="L13" s="113"/>
    </row>
    <row r="14" spans="1:12" ht="24.75" customHeight="1" x14ac:dyDescent="0.3">
      <c r="A14" s="47">
        <v>9</v>
      </c>
      <c r="B14" s="48" t="s">
        <v>42</v>
      </c>
      <c r="C14" s="96">
        <v>20</v>
      </c>
      <c r="D14" s="97">
        <v>5</v>
      </c>
      <c r="E14" s="157"/>
      <c r="F14" s="158"/>
      <c r="G14" s="158"/>
      <c r="H14" s="158">
        <v>27.7</v>
      </c>
      <c r="I14" s="97">
        <v>10</v>
      </c>
      <c r="J14" s="113">
        <v>70</v>
      </c>
      <c r="K14" s="113">
        <v>20</v>
      </c>
      <c r="L14" s="113"/>
    </row>
    <row r="15" spans="1:12" ht="24.75" customHeight="1" x14ac:dyDescent="0.3">
      <c r="A15" s="47">
        <v>10</v>
      </c>
      <c r="B15" s="48" t="s">
        <v>43</v>
      </c>
      <c r="C15" s="96">
        <v>20</v>
      </c>
      <c r="D15" s="97">
        <v>4</v>
      </c>
      <c r="E15" s="157"/>
      <c r="F15" s="158"/>
      <c r="G15" s="158"/>
      <c r="H15" s="158"/>
      <c r="I15" s="97">
        <v>10</v>
      </c>
      <c r="J15" s="113">
        <v>70</v>
      </c>
      <c r="K15" s="113"/>
      <c r="L15" s="113"/>
    </row>
    <row r="16" spans="1:12" ht="24.75" customHeight="1" x14ac:dyDescent="0.3">
      <c r="A16" s="47">
        <v>11</v>
      </c>
      <c r="B16" s="48" t="s">
        <v>44</v>
      </c>
      <c r="C16" s="96">
        <v>20</v>
      </c>
      <c r="D16" s="97">
        <v>18</v>
      </c>
      <c r="E16" s="157"/>
      <c r="F16" s="158"/>
      <c r="G16" s="158"/>
      <c r="H16" s="158"/>
      <c r="I16" s="97">
        <v>10</v>
      </c>
      <c r="J16" s="113">
        <v>80</v>
      </c>
      <c r="K16" s="113"/>
      <c r="L16" s="113"/>
    </row>
    <row r="17" spans="1:12" ht="24.75" customHeight="1" x14ac:dyDescent="0.3">
      <c r="A17" s="47">
        <v>12</v>
      </c>
      <c r="B17" s="48" t="s">
        <v>45</v>
      </c>
      <c r="C17" s="96">
        <v>10</v>
      </c>
      <c r="D17" s="97">
        <v>3</v>
      </c>
      <c r="E17" s="157"/>
      <c r="F17" s="158"/>
      <c r="G17" s="158"/>
      <c r="H17" s="158"/>
      <c r="I17" s="97"/>
      <c r="J17" s="113">
        <v>100</v>
      </c>
      <c r="K17" s="113"/>
      <c r="L17" s="113"/>
    </row>
    <row r="18" spans="1:12" ht="24.75" customHeight="1" x14ac:dyDescent="0.3">
      <c r="A18" s="47">
        <v>13</v>
      </c>
      <c r="B18" s="48" t="s">
        <v>46</v>
      </c>
      <c r="C18" s="96">
        <v>30</v>
      </c>
      <c r="D18" s="97">
        <v>2</v>
      </c>
      <c r="E18" s="157"/>
      <c r="F18" s="158"/>
      <c r="G18" s="158"/>
      <c r="H18" s="158">
        <v>42.9</v>
      </c>
      <c r="I18" s="97">
        <v>10</v>
      </c>
      <c r="J18" s="113">
        <v>160</v>
      </c>
      <c r="K18" s="113">
        <v>20</v>
      </c>
      <c r="L18" s="113"/>
    </row>
    <row r="19" spans="1:12" ht="24.75" customHeight="1" x14ac:dyDescent="0.3">
      <c r="A19" s="47">
        <v>14</v>
      </c>
      <c r="B19" s="48" t="s">
        <v>0</v>
      </c>
      <c r="C19" s="96">
        <v>30</v>
      </c>
      <c r="D19" s="97">
        <v>10</v>
      </c>
      <c r="E19" s="157"/>
      <c r="F19" s="157"/>
      <c r="G19" s="158">
        <v>30</v>
      </c>
      <c r="H19" s="157">
        <v>13.2</v>
      </c>
      <c r="I19" s="97">
        <v>10</v>
      </c>
      <c r="J19" s="113">
        <v>160</v>
      </c>
      <c r="K19" s="113">
        <v>20</v>
      </c>
      <c r="L19" s="113"/>
    </row>
    <row r="20" spans="1:12" ht="24.75" customHeight="1" x14ac:dyDescent="0.3">
      <c r="A20" s="47">
        <v>15</v>
      </c>
      <c r="B20" s="48" t="s">
        <v>47</v>
      </c>
      <c r="C20" s="96">
        <v>20</v>
      </c>
      <c r="D20" s="97">
        <v>10</v>
      </c>
      <c r="E20" s="157"/>
      <c r="F20" s="158"/>
      <c r="G20" s="158"/>
      <c r="H20" s="158"/>
      <c r="I20" s="97">
        <v>10</v>
      </c>
      <c r="J20" s="113">
        <v>120</v>
      </c>
      <c r="K20" s="113"/>
      <c r="L20" s="113"/>
    </row>
    <row r="21" spans="1:12" ht="24.75" customHeight="1" x14ac:dyDescent="0.3">
      <c r="A21" s="47">
        <v>16</v>
      </c>
      <c r="B21" s="48" t="s">
        <v>48</v>
      </c>
      <c r="C21" s="96">
        <v>10</v>
      </c>
      <c r="D21" s="97">
        <v>2</v>
      </c>
      <c r="E21" s="157"/>
      <c r="F21" s="158"/>
      <c r="G21" s="158"/>
      <c r="H21" s="158"/>
      <c r="I21" s="97">
        <v>10</v>
      </c>
      <c r="J21" s="113">
        <v>50</v>
      </c>
      <c r="K21" s="113"/>
      <c r="L21" s="113"/>
    </row>
    <row r="22" spans="1:12" ht="24.75" customHeight="1" x14ac:dyDescent="0.3">
      <c r="A22" s="47">
        <v>17</v>
      </c>
      <c r="B22" s="48" t="s">
        <v>79</v>
      </c>
      <c r="C22" s="96">
        <v>30</v>
      </c>
      <c r="D22" s="97">
        <v>2</v>
      </c>
      <c r="E22" s="157"/>
      <c r="F22" s="158">
        <v>8.1999999999999993</v>
      </c>
      <c r="G22" s="157"/>
      <c r="H22" s="157"/>
      <c r="I22" s="97">
        <v>20</v>
      </c>
      <c r="J22" s="113">
        <v>150</v>
      </c>
      <c r="K22" s="113">
        <v>10</v>
      </c>
      <c r="L22" s="113">
        <v>10</v>
      </c>
    </row>
    <row r="23" spans="1:12" ht="24.75" customHeight="1" x14ac:dyDescent="0.3">
      <c r="A23" s="47">
        <v>18</v>
      </c>
      <c r="B23" s="48" t="s">
        <v>50</v>
      </c>
      <c r="C23" s="96">
        <v>20</v>
      </c>
      <c r="D23" s="97">
        <v>10</v>
      </c>
      <c r="E23" s="157"/>
      <c r="F23" s="158"/>
      <c r="G23" s="158"/>
      <c r="H23" s="158"/>
      <c r="I23" s="97">
        <v>10</v>
      </c>
      <c r="J23" s="113">
        <v>70</v>
      </c>
      <c r="K23" s="113"/>
      <c r="L23" s="113"/>
    </row>
    <row r="24" spans="1:12" ht="24.75" customHeight="1" x14ac:dyDescent="0.3">
      <c r="A24" s="47">
        <v>19</v>
      </c>
      <c r="B24" s="48" t="s">
        <v>51</v>
      </c>
      <c r="C24" s="96">
        <v>20</v>
      </c>
      <c r="D24" s="97">
        <v>2</v>
      </c>
      <c r="E24" s="157"/>
      <c r="F24" s="158"/>
      <c r="G24" s="158"/>
      <c r="H24" s="158"/>
      <c r="I24" s="97">
        <v>10</v>
      </c>
      <c r="J24" s="113">
        <v>70</v>
      </c>
      <c r="K24" s="113"/>
      <c r="L24" s="113"/>
    </row>
    <row r="25" spans="1:12" ht="24.75" customHeight="1" x14ac:dyDescent="0.3">
      <c r="A25" s="47">
        <v>20</v>
      </c>
      <c r="B25" s="48" t="s">
        <v>52</v>
      </c>
      <c r="C25" s="96">
        <v>20</v>
      </c>
      <c r="D25" s="97">
        <v>5</v>
      </c>
      <c r="E25" s="157"/>
      <c r="F25" s="158"/>
      <c r="G25" s="158"/>
      <c r="H25" s="158"/>
      <c r="I25" s="97">
        <v>10</v>
      </c>
      <c r="J25" s="113">
        <v>120</v>
      </c>
      <c r="K25" s="113">
        <v>20</v>
      </c>
      <c r="L25" s="113"/>
    </row>
    <row r="26" spans="1:12" ht="23.25" customHeight="1" x14ac:dyDescent="0.3">
      <c r="A26" s="358" t="s">
        <v>64</v>
      </c>
      <c r="B26" s="358"/>
      <c r="C26" s="98">
        <f>SUM(C6:C25)</f>
        <v>400</v>
      </c>
      <c r="D26" s="98">
        <f>SUM(D6:D25)</f>
        <v>107</v>
      </c>
      <c r="E26" s="98"/>
      <c r="F26" s="159">
        <f t="shared" ref="F26:L26" si="0">SUM(F6:F25)</f>
        <v>8.1999999999999993</v>
      </c>
      <c r="G26" s="159">
        <f t="shared" si="0"/>
        <v>30</v>
      </c>
      <c r="H26" s="159">
        <f t="shared" si="0"/>
        <v>161.6</v>
      </c>
      <c r="I26" s="160">
        <f t="shared" si="0"/>
        <v>200</v>
      </c>
      <c r="J26" s="161">
        <f t="shared" si="0"/>
        <v>1800</v>
      </c>
      <c r="K26" s="162">
        <f t="shared" si="0"/>
        <v>100</v>
      </c>
      <c r="L26" s="161">
        <f t="shared" si="0"/>
        <v>50</v>
      </c>
    </row>
    <row r="27" spans="1:12" ht="18.75" customHeight="1" x14ac:dyDescent="0.3">
      <c r="I27" s="101"/>
    </row>
    <row r="28" spans="1:12" ht="18.75" customHeight="1" x14ac:dyDescent="0.3">
      <c r="C28" s="101"/>
    </row>
  </sheetData>
  <mergeCells count="11">
    <mergeCell ref="A2:L2"/>
    <mergeCell ref="A26:B26"/>
    <mergeCell ref="E4:F4"/>
    <mergeCell ref="G4:H4"/>
    <mergeCell ref="I4:J4"/>
    <mergeCell ref="D4:D5"/>
    <mergeCell ref="C4:C5"/>
    <mergeCell ref="B4:B5"/>
    <mergeCell ref="A4:A5"/>
    <mergeCell ref="K4:L4"/>
    <mergeCell ref="A3:L3"/>
  </mergeCells>
  <pageMargins left="0.68" right="0.2" top="0.52" bottom="0.31" header="0.47" footer="0.41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>
      <pane xSplit="2" ySplit="7" topLeftCell="C8" activePane="bottomRight" state="frozen"/>
      <selection pane="topRight"/>
      <selection pane="bottomLeft"/>
      <selection pane="bottomRight" activeCell="G7" sqref="G7"/>
    </sheetView>
  </sheetViews>
  <sheetFormatPr defaultColWidth="6.75" defaultRowHeight="18.75" customHeight="1" x14ac:dyDescent="0.3"/>
  <cols>
    <col min="2" max="2" width="13" customWidth="1"/>
    <col min="3" max="4" width="5.875" style="126" customWidth="1"/>
    <col min="5" max="5" width="4.75" style="126" customWidth="1"/>
    <col min="6" max="6" width="5.375" style="126" customWidth="1"/>
    <col min="7" max="7" width="6.625" style="126" customWidth="1"/>
    <col min="8" max="11" width="5.625" style="126" customWidth="1"/>
    <col min="12" max="12" width="5.875" style="126" customWidth="1"/>
    <col min="13" max="13" width="6.625" style="126" customWidth="1"/>
    <col min="14" max="14" width="5.875" style="126" customWidth="1"/>
    <col min="15" max="20" width="6.625" style="126" customWidth="1"/>
    <col min="21" max="21" width="8.375" style="124" customWidth="1"/>
    <col min="22" max="23" width="8.375" style="102" customWidth="1"/>
    <col min="24" max="24" width="20.25" style="102" customWidth="1"/>
    <col min="25" max="37" width="8.375" style="102" customWidth="1"/>
  </cols>
  <sheetData>
    <row r="1" spans="1:37" ht="18.75" customHeight="1" x14ac:dyDescent="0.3">
      <c r="Q1" s="376" t="s">
        <v>101</v>
      </c>
      <c r="R1" s="376"/>
      <c r="S1" s="376"/>
    </row>
    <row r="2" spans="1:37" ht="18.75" customHeight="1" x14ac:dyDescent="0.3">
      <c r="A2" s="354" t="s">
        <v>102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1:37" ht="18.75" customHeight="1" x14ac:dyDescent="0.3">
      <c r="A3" s="379" t="s">
        <v>378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</row>
    <row r="4" spans="1:37" ht="18.75" customHeight="1" x14ac:dyDescent="0.3">
      <c r="A4" s="123"/>
      <c r="B4" s="123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spans="1:37" ht="27" customHeight="1" x14ac:dyDescent="0.3">
      <c r="A5" s="373" t="s">
        <v>1</v>
      </c>
      <c r="B5" s="361" t="s">
        <v>23</v>
      </c>
      <c r="C5" s="370" t="s">
        <v>103</v>
      </c>
      <c r="D5" s="370"/>
      <c r="E5" s="370"/>
      <c r="F5" s="370"/>
      <c r="G5" s="370"/>
      <c r="H5" s="370"/>
      <c r="I5" s="370"/>
      <c r="J5" s="370"/>
      <c r="K5" s="370"/>
      <c r="L5" s="370" t="s">
        <v>104</v>
      </c>
      <c r="M5" s="370"/>
      <c r="N5" s="370"/>
      <c r="O5" s="370" t="s">
        <v>11</v>
      </c>
      <c r="P5" s="370"/>
      <c r="Q5" s="370"/>
      <c r="R5" s="377" t="s">
        <v>12</v>
      </c>
      <c r="S5" s="370"/>
      <c r="T5" s="378"/>
    </row>
    <row r="6" spans="1:37" ht="27" customHeight="1" x14ac:dyDescent="0.3">
      <c r="A6" s="374"/>
      <c r="B6" s="369"/>
      <c r="C6" s="364" t="s">
        <v>105</v>
      </c>
      <c r="D6" s="365"/>
      <c r="E6" s="366"/>
      <c r="F6" s="364" t="s">
        <v>9</v>
      </c>
      <c r="G6" s="365"/>
      <c r="H6" s="366"/>
      <c r="I6" s="364" t="s">
        <v>10</v>
      </c>
      <c r="J6" s="365"/>
      <c r="K6" s="366"/>
      <c r="L6" s="367" t="s">
        <v>105</v>
      </c>
      <c r="M6" s="367" t="s">
        <v>106</v>
      </c>
      <c r="N6" s="367" t="s">
        <v>107</v>
      </c>
      <c r="O6" s="367" t="s">
        <v>105</v>
      </c>
      <c r="P6" s="367" t="s">
        <v>106</v>
      </c>
      <c r="Q6" s="367" t="s">
        <v>107</v>
      </c>
      <c r="R6" s="367" t="s">
        <v>105</v>
      </c>
      <c r="S6" s="367" t="s">
        <v>106</v>
      </c>
      <c r="T6" s="371" t="s">
        <v>107</v>
      </c>
    </row>
    <row r="7" spans="1:37" ht="59.25" customHeight="1" x14ac:dyDescent="0.3">
      <c r="A7" s="375"/>
      <c r="B7" s="362"/>
      <c r="C7" s="128" t="s">
        <v>108</v>
      </c>
      <c r="D7" s="128" t="s">
        <v>109</v>
      </c>
      <c r="E7" s="128" t="s">
        <v>110</v>
      </c>
      <c r="F7" s="129" t="s">
        <v>111</v>
      </c>
      <c r="G7" s="129" t="s">
        <v>112</v>
      </c>
      <c r="H7" s="129" t="s">
        <v>110</v>
      </c>
      <c r="I7" s="129" t="s">
        <v>113</v>
      </c>
      <c r="J7" s="129" t="s">
        <v>114</v>
      </c>
      <c r="K7" s="129" t="s">
        <v>115</v>
      </c>
      <c r="L7" s="368"/>
      <c r="M7" s="368"/>
      <c r="N7" s="368"/>
      <c r="O7" s="368"/>
      <c r="P7" s="368"/>
      <c r="Q7" s="368"/>
      <c r="R7" s="368"/>
      <c r="S7" s="368"/>
      <c r="T7" s="372"/>
    </row>
    <row r="8" spans="1:37" s="103" customFormat="1" ht="26.25" customHeight="1" x14ac:dyDescent="0.3">
      <c r="A8" s="19">
        <v>1</v>
      </c>
      <c r="B8" s="13" t="s">
        <v>34</v>
      </c>
      <c r="C8" s="130">
        <v>1030</v>
      </c>
      <c r="D8" s="130">
        <v>454</v>
      </c>
      <c r="E8" s="130"/>
      <c r="F8" s="130">
        <v>213.21</v>
      </c>
      <c r="G8" s="130">
        <v>113.86320000000001</v>
      </c>
      <c r="H8" s="131">
        <v>0</v>
      </c>
      <c r="I8" s="130">
        <v>49.251510000000003</v>
      </c>
      <c r="J8" s="130">
        <v>23.911272</v>
      </c>
      <c r="K8" s="131">
        <v>0</v>
      </c>
      <c r="L8" s="132">
        <v>368</v>
      </c>
      <c r="M8" s="132">
        <v>127</v>
      </c>
      <c r="N8" s="133">
        <v>2.5908000000000002</v>
      </c>
      <c r="O8" s="130">
        <v>3003</v>
      </c>
      <c r="P8" s="130">
        <v>1666</v>
      </c>
      <c r="Q8" s="134">
        <v>116.62</v>
      </c>
      <c r="R8" s="135">
        <v>48590</v>
      </c>
      <c r="S8" s="135">
        <v>27213</v>
      </c>
      <c r="T8" s="136">
        <v>54.426000000000002</v>
      </c>
      <c r="U8" s="124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</row>
    <row r="9" spans="1:37" s="103" customFormat="1" ht="26.25" customHeight="1" x14ac:dyDescent="0.3">
      <c r="A9" s="19">
        <v>2</v>
      </c>
      <c r="B9" s="13" t="s">
        <v>35</v>
      </c>
      <c r="C9" s="130">
        <v>513</v>
      </c>
      <c r="D9" s="137">
        <v>302</v>
      </c>
      <c r="E9" s="130">
        <v>36</v>
      </c>
      <c r="F9" s="130">
        <v>106.191</v>
      </c>
      <c r="G9" s="130">
        <v>75.741600000000005</v>
      </c>
      <c r="H9" s="131">
        <v>4</v>
      </c>
      <c r="I9" s="130">
        <v>24.530121000000001</v>
      </c>
      <c r="J9" s="130">
        <v>15.905735999999999</v>
      </c>
      <c r="K9" s="131">
        <v>0.8</v>
      </c>
      <c r="L9" s="132">
        <v>609</v>
      </c>
      <c r="M9" s="132">
        <v>207</v>
      </c>
      <c r="N9" s="133">
        <v>4.2228000000000003</v>
      </c>
      <c r="O9" s="130">
        <v>3560</v>
      </c>
      <c r="P9" s="130">
        <v>1975</v>
      </c>
      <c r="Q9" s="134">
        <v>138.25</v>
      </c>
      <c r="R9" s="135">
        <v>59050</v>
      </c>
      <c r="S9" s="135">
        <v>32949</v>
      </c>
      <c r="T9" s="136">
        <v>65.897999999999996</v>
      </c>
      <c r="U9" s="124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</row>
    <row r="10" spans="1:37" s="103" customFormat="1" ht="26.25" customHeight="1" x14ac:dyDescent="0.3">
      <c r="A10" s="19">
        <v>3</v>
      </c>
      <c r="B10" s="13" t="s">
        <v>36</v>
      </c>
      <c r="C10" s="130">
        <v>158</v>
      </c>
      <c r="D10" s="137">
        <v>385</v>
      </c>
      <c r="E10" s="130">
        <v>64</v>
      </c>
      <c r="F10" s="130">
        <v>32.706000000000003</v>
      </c>
      <c r="G10" s="130">
        <v>96.558000000000007</v>
      </c>
      <c r="H10" s="131">
        <v>7</v>
      </c>
      <c r="I10" s="130">
        <v>7.5550860000000002</v>
      </c>
      <c r="J10" s="130">
        <v>20.277180000000001</v>
      </c>
      <c r="K10" s="131">
        <v>1.4</v>
      </c>
      <c r="L10" s="132">
        <v>375</v>
      </c>
      <c r="M10" s="132">
        <v>128</v>
      </c>
      <c r="N10" s="133">
        <v>2.6112000000000002</v>
      </c>
      <c r="O10" s="130">
        <v>2120</v>
      </c>
      <c r="P10" s="130">
        <v>1176</v>
      </c>
      <c r="Q10" s="134">
        <v>82.32</v>
      </c>
      <c r="R10" s="135">
        <v>35390</v>
      </c>
      <c r="S10" s="135">
        <v>19747</v>
      </c>
      <c r="T10" s="136">
        <v>39.494</v>
      </c>
      <c r="U10" s="124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</row>
    <row r="11" spans="1:37" s="103" customFormat="1" ht="26.25" customHeight="1" x14ac:dyDescent="0.3">
      <c r="A11" s="19">
        <v>4</v>
      </c>
      <c r="B11" s="13" t="s">
        <v>37</v>
      </c>
      <c r="C11" s="130">
        <v>197</v>
      </c>
      <c r="D11" s="137">
        <v>196</v>
      </c>
      <c r="E11" s="130">
        <v>5</v>
      </c>
      <c r="F11" s="130">
        <v>40.779000000000003</v>
      </c>
      <c r="G11" s="130">
        <v>49.156799999999997</v>
      </c>
      <c r="H11" s="131">
        <v>1</v>
      </c>
      <c r="I11" s="130">
        <v>9.4199490000000008</v>
      </c>
      <c r="J11" s="130">
        <v>10.322927999999999</v>
      </c>
      <c r="K11" s="131">
        <v>0.2</v>
      </c>
      <c r="L11" s="132">
        <v>53</v>
      </c>
      <c r="M11" s="132">
        <v>19</v>
      </c>
      <c r="N11" s="133">
        <v>0.3876</v>
      </c>
      <c r="O11" s="130">
        <v>2260</v>
      </c>
      <c r="P11" s="130">
        <v>1254</v>
      </c>
      <c r="Q11" s="134">
        <v>87.78</v>
      </c>
      <c r="R11" s="135">
        <v>32802</v>
      </c>
      <c r="S11" s="135">
        <v>18303</v>
      </c>
      <c r="T11" s="136">
        <v>36.606000000000002</v>
      </c>
      <c r="U11" s="124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</row>
    <row r="12" spans="1:37" s="103" customFormat="1" ht="26.25" customHeight="1" x14ac:dyDescent="0.3">
      <c r="A12" s="19">
        <v>5</v>
      </c>
      <c r="B12" s="13" t="s">
        <v>38</v>
      </c>
      <c r="C12" s="130">
        <v>113</v>
      </c>
      <c r="D12" s="137">
        <v>353</v>
      </c>
      <c r="E12" s="130">
        <v>3</v>
      </c>
      <c r="F12" s="130">
        <v>23.390999999999998</v>
      </c>
      <c r="G12" s="130">
        <v>88.532399999999996</v>
      </c>
      <c r="H12" s="131">
        <v>1</v>
      </c>
      <c r="I12" s="130">
        <v>5.403321</v>
      </c>
      <c r="J12" s="130">
        <v>18.591804</v>
      </c>
      <c r="K12" s="131">
        <v>0.2</v>
      </c>
      <c r="L12" s="132">
        <v>12</v>
      </c>
      <c r="M12" s="132">
        <v>5</v>
      </c>
      <c r="N12" s="133">
        <v>0.10199999999999999</v>
      </c>
      <c r="O12" s="130">
        <v>1740</v>
      </c>
      <c r="P12" s="130">
        <v>965</v>
      </c>
      <c r="Q12" s="134">
        <v>67.55</v>
      </c>
      <c r="R12" s="135">
        <v>19393</v>
      </c>
      <c r="S12" s="135">
        <v>10821</v>
      </c>
      <c r="T12" s="136">
        <v>21.641999999999999</v>
      </c>
      <c r="U12" s="124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</row>
    <row r="13" spans="1:37" s="103" customFormat="1" ht="26.25" customHeight="1" x14ac:dyDescent="0.3">
      <c r="A13" s="19">
        <v>6</v>
      </c>
      <c r="B13" s="13" t="s">
        <v>39</v>
      </c>
      <c r="C13" s="130">
        <v>322</v>
      </c>
      <c r="D13" s="137">
        <v>239</v>
      </c>
      <c r="E13" s="130">
        <v>39</v>
      </c>
      <c r="F13" s="130">
        <v>66.653999999999996</v>
      </c>
      <c r="G13" s="130">
        <v>59.941200000000002</v>
      </c>
      <c r="H13" s="131">
        <v>4</v>
      </c>
      <c r="I13" s="130">
        <v>15.397074</v>
      </c>
      <c r="J13" s="130">
        <v>12.587652</v>
      </c>
      <c r="K13" s="131">
        <v>0.8</v>
      </c>
      <c r="L13" s="132">
        <v>53</v>
      </c>
      <c r="M13" s="132">
        <v>18</v>
      </c>
      <c r="N13" s="133">
        <v>0.36720000000000003</v>
      </c>
      <c r="O13" s="130">
        <v>1760</v>
      </c>
      <c r="P13" s="130">
        <v>976</v>
      </c>
      <c r="Q13" s="134">
        <v>68.319999999999993</v>
      </c>
      <c r="R13" s="135">
        <v>19630</v>
      </c>
      <c r="S13" s="135">
        <v>10953</v>
      </c>
      <c r="T13" s="136">
        <v>21.905999999999999</v>
      </c>
      <c r="U13" s="124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</row>
    <row r="14" spans="1:37" s="103" customFormat="1" ht="26.25" customHeight="1" x14ac:dyDescent="0.3">
      <c r="A14" s="19">
        <v>7</v>
      </c>
      <c r="B14" s="13" t="s">
        <v>40</v>
      </c>
      <c r="C14" s="130">
        <v>325</v>
      </c>
      <c r="D14" s="137">
        <v>155</v>
      </c>
      <c r="E14" s="130">
        <v>0</v>
      </c>
      <c r="F14" s="130">
        <v>67.275000000000006</v>
      </c>
      <c r="G14" s="130">
        <v>38.874000000000002</v>
      </c>
      <c r="H14" s="131">
        <v>0</v>
      </c>
      <c r="I14" s="130">
        <v>15.540525000000001</v>
      </c>
      <c r="J14" s="130">
        <v>8.1635399999999994</v>
      </c>
      <c r="K14" s="131">
        <v>0</v>
      </c>
      <c r="L14" s="132">
        <v>770</v>
      </c>
      <c r="M14" s="132">
        <v>265</v>
      </c>
      <c r="N14" s="133">
        <v>5.4059999999999997</v>
      </c>
      <c r="O14" s="130">
        <v>1460</v>
      </c>
      <c r="P14" s="130">
        <v>810</v>
      </c>
      <c r="Q14" s="134">
        <v>56.7</v>
      </c>
      <c r="R14" s="135">
        <v>32790</v>
      </c>
      <c r="S14" s="135">
        <v>18296</v>
      </c>
      <c r="T14" s="136">
        <v>36.591999999999999</v>
      </c>
      <c r="U14" s="124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</row>
    <row r="15" spans="1:37" s="103" customFormat="1" ht="26.25" customHeight="1" x14ac:dyDescent="0.3">
      <c r="A15" s="19">
        <v>8</v>
      </c>
      <c r="B15" s="13" t="s">
        <v>41</v>
      </c>
      <c r="C15" s="130">
        <v>310</v>
      </c>
      <c r="D15" s="137">
        <v>28</v>
      </c>
      <c r="E15" s="130">
        <v>9</v>
      </c>
      <c r="F15" s="130">
        <v>64.17</v>
      </c>
      <c r="G15" s="130">
        <v>7.0224000000000002</v>
      </c>
      <c r="H15" s="131">
        <v>1</v>
      </c>
      <c r="I15" s="130">
        <v>14.823270000000001</v>
      </c>
      <c r="J15" s="130">
        <v>1.474704</v>
      </c>
      <c r="K15" s="131">
        <v>0.2</v>
      </c>
      <c r="L15" s="132">
        <v>307</v>
      </c>
      <c r="M15" s="132">
        <v>105</v>
      </c>
      <c r="N15" s="133">
        <v>2.1419999999999999</v>
      </c>
      <c r="O15" s="130">
        <v>1440</v>
      </c>
      <c r="P15" s="130">
        <v>799</v>
      </c>
      <c r="Q15" s="134">
        <v>55.93</v>
      </c>
      <c r="R15" s="135">
        <v>51170</v>
      </c>
      <c r="S15" s="135">
        <v>28552</v>
      </c>
      <c r="T15" s="136">
        <v>57.103999999999999</v>
      </c>
      <c r="U15" s="124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</row>
    <row r="16" spans="1:37" s="103" customFormat="1" ht="26.25" customHeight="1" x14ac:dyDescent="0.3">
      <c r="A16" s="19">
        <v>9</v>
      </c>
      <c r="B16" s="13" t="s">
        <v>42</v>
      </c>
      <c r="C16" s="130">
        <v>335</v>
      </c>
      <c r="D16" s="137">
        <v>178</v>
      </c>
      <c r="E16" s="130">
        <v>6</v>
      </c>
      <c r="F16" s="130">
        <v>69.344999999999999</v>
      </c>
      <c r="G16" s="130">
        <v>44.642400000000002</v>
      </c>
      <c r="H16" s="131">
        <v>1</v>
      </c>
      <c r="I16" s="130">
        <v>16.018695000000001</v>
      </c>
      <c r="J16" s="130">
        <v>9.3749040000000008</v>
      </c>
      <c r="K16" s="131">
        <v>0.2</v>
      </c>
      <c r="L16" s="132">
        <v>79</v>
      </c>
      <c r="M16" s="132">
        <v>27</v>
      </c>
      <c r="N16" s="133">
        <v>0.55079999999999996</v>
      </c>
      <c r="O16" s="130">
        <v>1620</v>
      </c>
      <c r="P16" s="130">
        <v>899</v>
      </c>
      <c r="Q16" s="134">
        <v>62.93</v>
      </c>
      <c r="R16" s="135">
        <v>27590</v>
      </c>
      <c r="S16" s="135">
        <v>15395</v>
      </c>
      <c r="T16" s="136">
        <v>30.79</v>
      </c>
      <c r="U16" s="124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</row>
    <row r="17" spans="1:37" s="103" customFormat="1" ht="26.25" customHeight="1" x14ac:dyDescent="0.3">
      <c r="A17" s="19">
        <v>10</v>
      </c>
      <c r="B17" s="13" t="s">
        <v>43</v>
      </c>
      <c r="C17" s="130">
        <v>79</v>
      </c>
      <c r="D17" s="137">
        <v>36</v>
      </c>
      <c r="E17" s="130">
        <v>13</v>
      </c>
      <c r="F17" s="130">
        <v>16.353000000000002</v>
      </c>
      <c r="G17" s="130">
        <v>9.0288000000000004</v>
      </c>
      <c r="H17" s="131">
        <v>2</v>
      </c>
      <c r="I17" s="130">
        <v>3.7775430000000001</v>
      </c>
      <c r="J17" s="130">
        <v>1.896048</v>
      </c>
      <c r="K17" s="131">
        <v>0.4</v>
      </c>
      <c r="L17" s="132">
        <v>187</v>
      </c>
      <c r="M17" s="132">
        <v>64</v>
      </c>
      <c r="N17" s="133">
        <v>1.3056000000000001</v>
      </c>
      <c r="O17" s="130">
        <v>2360</v>
      </c>
      <c r="P17" s="130">
        <v>1309</v>
      </c>
      <c r="Q17" s="134">
        <v>91.63</v>
      </c>
      <c r="R17" s="135">
        <v>45910</v>
      </c>
      <c r="S17" s="135">
        <v>25617</v>
      </c>
      <c r="T17" s="136">
        <v>51.234000000000002</v>
      </c>
      <c r="U17" s="124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</row>
    <row r="18" spans="1:37" s="103" customFormat="1" ht="26.25" customHeight="1" x14ac:dyDescent="0.3">
      <c r="A18" s="19">
        <v>11</v>
      </c>
      <c r="B18" s="13" t="s">
        <v>44</v>
      </c>
      <c r="C18" s="130">
        <v>126</v>
      </c>
      <c r="D18" s="137">
        <v>4</v>
      </c>
      <c r="E18" s="130">
        <v>0</v>
      </c>
      <c r="F18" s="130">
        <v>26.082000000000001</v>
      </c>
      <c r="G18" s="130">
        <v>1.0032000000000001</v>
      </c>
      <c r="H18" s="131">
        <v>0</v>
      </c>
      <c r="I18" s="130">
        <v>6.0249420000000002</v>
      </c>
      <c r="J18" s="130">
        <v>0.210672</v>
      </c>
      <c r="K18" s="131">
        <v>0</v>
      </c>
      <c r="L18" s="132">
        <v>92</v>
      </c>
      <c r="M18" s="132">
        <v>31</v>
      </c>
      <c r="N18" s="133">
        <v>0.63239999999999996</v>
      </c>
      <c r="O18" s="130">
        <v>1560</v>
      </c>
      <c r="P18" s="130">
        <v>865</v>
      </c>
      <c r="Q18" s="134">
        <v>60.55</v>
      </c>
      <c r="R18" s="135">
        <v>43190</v>
      </c>
      <c r="S18" s="135">
        <v>24100</v>
      </c>
      <c r="T18" s="136">
        <v>48.2</v>
      </c>
      <c r="U18" s="124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</row>
    <row r="19" spans="1:37" s="103" customFormat="1" ht="26.25" customHeight="1" x14ac:dyDescent="0.3">
      <c r="A19" s="19">
        <v>12</v>
      </c>
      <c r="B19" s="13" t="s">
        <v>45</v>
      </c>
      <c r="C19" s="130">
        <v>486</v>
      </c>
      <c r="D19" s="137">
        <v>256</v>
      </c>
      <c r="E19" s="130">
        <v>155</v>
      </c>
      <c r="F19" s="130">
        <v>100.602</v>
      </c>
      <c r="G19" s="130">
        <v>64.204800000000006</v>
      </c>
      <c r="H19" s="131">
        <v>20</v>
      </c>
      <c r="I19" s="130">
        <v>23.239062000000001</v>
      </c>
      <c r="J19" s="130">
        <v>13.483008</v>
      </c>
      <c r="K19" s="131">
        <v>4</v>
      </c>
      <c r="L19" s="132">
        <v>174</v>
      </c>
      <c r="M19" s="132">
        <v>59</v>
      </c>
      <c r="N19" s="133">
        <v>1.2036</v>
      </c>
      <c r="O19" s="130">
        <v>17907</v>
      </c>
      <c r="P19" s="130">
        <v>9938</v>
      </c>
      <c r="Q19" s="134">
        <v>695.66</v>
      </c>
      <c r="R19" s="135">
        <v>30411</v>
      </c>
      <c r="S19" s="135">
        <v>16969</v>
      </c>
      <c r="T19" s="136">
        <v>33.938000000000002</v>
      </c>
      <c r="U19" s="124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</row>
    <row r="20" spans="1:37" s="103" customFormat="1" ht="26.25" customHeight="1" x14ac:dyDescent="0.3">
      <c r="A20" s="19">
        <v>13</v>
      </c>
      <c r="B20" s="13" t="s">
        <v>46</v>
      </c>
      <c r="C20" s="130">
        <v>260</v>
      </c>
      <c r="D20" s="137">
        <v>254</v>
      </c>
      <c r="E20" s="130">
        <v>0</v>
      </c>
      <c r="F20" s="130">
        <v>53.82</v>
      </c>
      <c r="G20" s="130">
        <v>63.703200000000002</v>
      </c>
      <c r="H20" s="131">
        <v>0</v>
      </c>
      <c r="I20" s="130">
        <v>12.43242</v>
      </c>
      <c r="J20" s="130">
        <v>13.377672</v>
      </c>
      <c r="K20" s="131">
        <v>0</v>
      </c>
      <c r="L20" s="132">
        <v>400</v>
      </c>
      <c r="M20" s="132">
        <v>137</v>
      </c>
      <c r="N20" s="133">
        <v>2.7948</v>
      </c>
      <c r="O20" s="130">
        <v>1640</v>
      </c>
      <c r="P20" s="130">
        <v>910</v>
      </c>
      <c r="Q20" s="134">
        <v>63.7</v>
      </c>
      <c r="R20" s="135">
        <v>61190</v>
      </c>
      <c r="S20" s="135">
        <v>34144</v>
      </c>
      <c r="T20" s="136">
        <v>68.287999999999997</v>
      </c>
      <c r="U20" s="124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</row>
    <row r="21" spans="1:37" s="103" customFormat="1" ht="26.25" customHeight="1" x14ac:dyDescent="0.3">
      <c r="A21" s="19">
        <v>14</v>
      </c>
      <c r="B21" s="13" t="s">
        <v>0</v>
      </c>
      <c r="C21" s="130">
        <v>250</v>
      </c>
      <c r="D21" s="137">
        <v>10</v>
      </c>
      <c r="E21" s="130">
        <v>0</v>
      </c>
      <c r="F21" s="130">
        <v>51.75</v>
      </c>
      <c r="G21" s="130">
        <v>2.508</v>
      </c>
      <c r="H21" s="131">
        <v>0</v>
      </c>
      <c r="I21" s="130">
        <v>11.95425</v>
      </c>
      <c r="J21" s="130">
        <v>0.52668000000000004</v>
      </c>
      <c r="K21" s="131">
        <v>0</v>
      </c>
      <c r="L21" s="132">
        <v>307</v>
      </c>
      <c r="M21" s="132">
        <v>104</v>
      </c>
      <c r="N21" s="133">
        <v>2.1215999999999999</v>
      </c>
      <c r="O21" s="130">
        <v>3360</v>
      </c>
      <c r="P21" s="130">
        <v>1864</v>
      </c>
      <c r="Q21" s="134">
        <v>130.47999999999999</v>
      </c>
      <c r="R21" s="135">
        <v>57796</v>
      </c>
      <c r="S21" s="135">
        <v>32250</v>
      </c>
      <c r="T21" s="136">
        <v>64.5</v>
      </c>
      <c r="U21" s="124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</row>
    <row r="22" spans="1:37" s="103" customFormat="1" ht="26.25" customHeight="1" x14ac:dyDescent="0.3">
      <c r="A22" s="19">
        <v>15</v>
      </c>
      <c r="B22" s="13" t="s">
        <v>47</v>
      </c>
      <c r="C22" s="130">
        <v>180</v>
      </c>
      <c r="D22" s="137"/>
      <c r="E22" s="130">
        <v>0</v>
      </c>
      <c r="F22" s="130">
        <v>37.26</v>
      </c>
      <c r="G22" s="130">
        <v>0</v>
      </c>
      <c r="H22" s="131">
        <v>0</v>
      </c>
      <c r="I22" s="130">
        <v>8.6070600000000006</v>
      </c>
      <c r="J22" s="130">
        <v>0</v>
      </c>
      <c r="K22" s="131">
        <v>0</v>
      </c>
      <c r="L22" s="132">
        <v>100</v>
      </c>
      <c r="M22" s="132">
        <v>35</v>
      </c>
      <c r="N22" s="133">
        <v>0.71399999999999997</v>
      </c>
      <c r="O22" s="130">
        <v>1420</v>
      </c>
      <c r="P22" s="130">
        <v>788</v>
      </c>
      <c r="Q22" s="134">
        <v>55.16</v>
      </c>
      <c r="R22" s="135">
        <v>32073</v>
      </c>
      <c r="S22" s="135">
        <v>17896</v>
      </c>
      <c r="T22" s="136">
        <v>35.792000000000002</v>
      </c>
      <c r="U22" s="124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</row>
    <row r="23" spans="1:37" s="103" customFormat="1" ht="26.25" customHeight="1" x14ac:dyDescent="0.3">
      <c r="A23" s="19">
        <v>16</v>
      </c>
      <c r="B23" s="13" t="s">
        <v>48</v>
      </c>
      <c r="C23" s="130">
        <v>215</v>
      </c>
      <c r="D23" s="137">
        <v>22</v>
      </c>
      <c r="E23" s="130">
        <v>0</v>
      </c>
      <c r="F23" s="130">
        <v>44.505000000000003</v>
      </c>
      <c r="G23" s="130">
        <v>5.5175999999999998</v>
      </c>
      <c r="H23" s="131">
        <v>0</v>
      </c>
      <c r="I23" s="130">
        <v>10.280654999999999</v>
      </c>
      <c r="J23" s="130">
        <v>1.1586959999999999</v>
      </c>
      <c r="K23" s="131">
        <v>0</v>
      </c>
      <c r="L23" s="132">
        <v>40</v>
      </c>
      <c r="M23" s="132">
        <v>15</v>
      </c>
      <c r="N23" s="133">
        <v>0.30599999999999999</v>
      </c>
      <c r="O23" s="130">
        <v>3560</v>
      </c>
      <c r="P23" s="130">
        <v>1975</v>
      </c>
      <c r="Q23" s="134">
        <v>138.25</v>
      </c>
      <c r="R23" s="135">
        <v>32990</v>
      </c>
      <c r="S23" s="135">
        <v>18408</v>
      </c>
      <c r="T23" s="136">
        <v>36.816000000000003</v>
      </c>
      <c r="U23" s="124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</row>
    <row r="24" spans="1:37" s="103" customFormat="1" ht="26.25" customHeight="1" x14ac:dyDescent="0.3">
      <c r="A24" s="19">
        <v>17</v>
      </c>
      <c r="B24" s="13" t="s">
        <v>79</v>
      </c>
      <c r="C24" s="130">
        <v>144</v>
      </c>
      <c r="D24" s="137">
        <v>21</v>
      </c>
      <c r="E24" s="130">
        <v>13</v>
      </c>
      <c r="F24" s="130">
        <v>29.808</v>
      </c>
      <c r="G24" s="130">
        <v>5.2667999999999999</v>
      </c>
      <c r="H24" s="131">
        <v>2</v>
      </c>
      <c r="I24" s="130">
        <v>6.8856479999999998</v>
      </c>
      <c r="J24" s="130">
        <v>1.106028</v>
      </c>
      <c r="K24" s="131">
        <v>0.4</v>
      </c>
      <c r="L24" s="132">
        <v>92</v>
      </c>
      <c r="M24" s="132">
        <v>32</v>
      </c>
      <c r="N24" s="133">
        <v>0.65280000000000005</v>
      </c>
      <c r="O24" s="130">
        <v>1960</v>
      </c>
      <c r="P24" s="130">
        <v>1087</v>
      </c>
      <c r="Q24" s="134">
        <v>76.09</v>
      </c>
      <c r="R24" s="135">
        <v>44396</v>
      </c>
      <c r="S24" s="135">
        <v>24772</v>
      </c>
      <c r="T24" s="136">
        <v>49.543999999999997</v>
      </c>
      <c r="U24" s="124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</row>
    <row r="25" spans="1:37" s="103" customFormat="1" ht="26.25" customHeight="1" x14ac:dyDescent="0.3">
      <c r="A25" s="19">
        <v>18</v>
      </c>
      <c r="B25" s="13" t="s">
        <v>50</v>
      </c>
      <c r="C25" s="130">
        <v>342</v>
      </c>
      <c r="D25" s="137">
        <v>8</v>
      </c>
      <c r="E25" s="135">
        <v>6</v>
      </c>
      <c r="F25" s="130">
        <v>70.793999999999997</v>
      </c>
      <c r="G25" s="130">
        <v>2.0064000000000002</v>
      </c>
      <c r="H25" s="131">
        <v>1</v>
      </c>
      <c r="I25" s="130">
        <v>16.353414000000001</v>
      </c>
      <c r="J25" s="130">
        <v>0.421344</v>
      </c>
      <c r="K25" s="131">
        <v>0.2</v>
      </c>
      <c r="L25" s="132">
        <v>200</v>
      </c>
      <c r="M25" s="132">
        <v>69</v>
      </c>
      <c r="N25" s="133">
        <v>1.4076</v>
      </c>
      <c r="O25" s="130">
        <v>2360</v>
      </c>
      <c r="P25" s="130">
        <v>1309</v>
      </c>
      <c r="Q25" s="134">
        <v>91.63</v>
      </c>
      <c r="R25" s="135">
        <v>62990</v>
      </c>
      <c r="S25" s="135">
        <v>35148</v>
      </c>
      <c r="T25" s="136">
        <v>70.296000000000006</v>
      </c>
      <c r="U25" s="124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</row>
    <row r="26" spans="1:37" s="103" customFormat="1" ht="26.25" customHeight="1" x14ac:dyDescent="0.3">
      <c r="A26" s="19">
        <v>19</v>
      </c>
      <c r="B26" s="13" t="s">
        <v>51</v>
      </c>
      <c r="C26" s="130">
        <v>323</v>
      </c>
      <c r="D26" s="137">
        <v>23</v>
      </c>
      <c r="E26" s="135">
        <v>0</v>
      </c>
      <c r="F26" s="130">
        <v>66.861000000000004</v>
      </c>
      <c r="G26" s="130">
        <v>5.7683999999999997</v>
      </c>
      <c r="H26" s="131">
        <v>0</v>
      </c>
      <c r="I26" s="130">
        <v>15.444891</v>
      </c>
      <c r="J26" s="130">
        <v>1.2113640000000001</v>
      </c>
      <c r="K26" s="131">
        <v>0</v>
      </c>
      <c r="L26" s="132">
        <v>48</v>
      </c>
      <c r="M26" s="132">
        <v>18</v>
      </c>
      <c r="N26" s="133">
        <v>0.36720000000000003</v>
      </c>
      <c r="O26" s="130">
        <v>1860</v>
      </c>
      <c r="P26" s="130">
        <v>1035</v>
      </c>
      <c r="Q26" s="134">
        <v>72.45</v>
      </c>
      <c r="R26" s="135">
        <v>28799</v>
      </c>
      <c r="S26" s="135">
        <v>16109</v>
      </c>
      <c r="T26" s="136">
        <v>32.218000000000004</v>
      </c>
      <c r="U26" s="124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</row>
    <row r="27" spans="1:37" s="103" customFormat="1" ht="26.25" customHeight="1" x14ac:dyDescent="0.3">
      <c r="A27" s="19">
        <v>20</v>
      </c>
      <c r="B27" s="13" t="s">
        <v>52</v>
      </c>
      <c r="C27" s="130">
        <v>342</v>
      </c>
      <c r="D27" s="137">
        <v>6</v>
      </c>
      <c r="E27" s="135">
        <v>1</v>
      </c>
      <c r="F27" s="130">
        <v>70.793999999999997</v>
      </c>
      <c r="G27" s="130">
        <v>1.5047999999999999</v>
      </c>
      <c r="H27" s="131">
        <v>1</v>
      </c>
      <c r="I27" s="130">
        <v>16.353414000000001</v>
      </c>
      <c r="J27" s="130">
        <v>0.31600800000000001</v>
      </c>
      <c r="K27" s="131">
        <v>0.2</v>
      </c>
      <c r="L27" s="132">
        <v>34</v>
      </c>
      <c r="M27" s="132">
        <v>15</v>
      </c>
      <c r="N27" s="133">
        <v>0.30599999999999999</v>
      </c>
      <c r="O27" s="130">
        <v>1060</v>
      </c>
      <c r="P27" s="130">
        <v>600</v>
      </c>
      <c r="Q27" s="134">
        <v>42</v>
      </c>
      <c r="R27" s="135">
        <v>57990</v>
      </c>
      <c r="S27" s="135">
        <v>32358</v>
      </c>
      <c r="T27" s="136">
        <v>64.715999999999994</v>
      </c>
      <c r="U27" s="124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</row>
    <row r="28" spans="1:37" s="112" customFormat="1" ht="26.25" customHeight="1" x14ac:dyDescent="0.25">
      <c r="A28" s="363" t="s">
        <v>64</v>
      </c>
      <c r="B28" s="363"/>
      <c r="C28" s="138">
        <v>6050</v>
      </c>
      <c r="D28" s="138">
        <v>2930</v>
      </c>
      <c r="E28" s="138">
        <v>350</v>
      </c>
      <c r="F28" s="138">
        <v>1252.3499999999999</v>
      </c>
      <c r="G28" s="138">
        <v>734.84400000000005</v>
      </c>
      <c r="H28" s="138">
        <v>45</v>
      </c>
      <c r="I28" s="139">
        <v>289.29284999999999</v>
      </c>
      <c r="J28" s="139">
        <v>154.31724</v>
      </c>
      <c r="K28" s="139">
        <v>9</v>
      </c>
      <c r="L28" s="138">
        <v>4300</v>
      </c>
      <c r="M28" s="138">
        <v>1480</v>
      </c>
      <c r="N28" s="138">
        <v>30.192</v>
      </c>
      <c r="O28" s="138">
        <v>58010</v>
      </c>
      <c r="P28" s="138">
        <v>32200</v>
      </c>
      <c r="Q28" s="141">
        <v>2254</v>
      </c>
      <c r="R28" s="140">
        <v>824140</v>
      </c>
      <c r="S28" s="140">
        <v>460000</v>
      </c>
      <c r="T28" s="139">
        <v>920</v>
      </c>
      <c r="U28" s="125"/>
      <c r="X28" s="164"/>
    </row>
    <row r="29" spans="1:37" ht="18.75" customHeight="1" x14ac:dyDescent="0.3">
      <c r="X29" s="165"/>
    </row>
  </sheetData>
  <mergeCells count="22">
    <mergeCell ref="Q1:S1"/>
    <mergeCell ref="R5:T5"/>
    <mergeCell ref="A2:T2"/>
    <mergeCell ref="A3:T3"/>
    <mergeCell ref="C5:K5"/>
    <mergeCell ref="O5:Q5"/>
    <mergeCell ref="T6:T7"/>
    <mergeCell ref="A5:A7"/>
    <mergeCell ref="R6:R7"/>
    <mergeCell ref="S6:S7"/>
    <mergeCell ref="O6:O7"/>
    <mergeCell ref="P6:P7"/>
    <mergeCell ref="Q6:Q7"/>
    <mergeCell ref="A28:B28"/>
    <mergeCell ref="C6:E6"/>
    <mergeCell ref="L6:L7"/>
    <mergeCell ref="B5:B7"/>
    <mergeCell ref="F6:H6"/>
    <mergeCell ref="I6:K6"/>
    <mergeCell ref="L5:N5"/>
    <mergeCell ref="M6:M7"/>
    <mergeCell ref="N6:N7"/>
  </mergeCells>
  <pageMargins left="0.36" right="0.19" top="0.41" bottom="0.42" header="0.24" footer="0.2800000000000000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12</vt:i4>
      </vt:variant>
      <vt:variant>
        <vt:lpstr>Phạm vi có Tên</vt:lpstr>
      </vt:variant>
      <vt:variant>
        <vt:i4>3</vt:i4>
      </vt:variant>
    </vt:vector>
  </HeadingPairs>
  <TitlesOfParts>
    <vt:vector size="15" baseType="lpstr">
      <vt:lpstr>Biểu 01 - chỉ tiêu tổng hợp</vt:lpstr>
      <vt:lpstr>Biểu 2. Chỉ tiêu NN</vt:lpstr>
      <vt:lpstr>Biểu 3. Lương thực có hạt</vt:lpstr>
      <vt:lpstr>Biểu 4. Cây chất bột, rau, đậu</vt:lpstr>
      <vt:lpstr>Biểu 5. Cây c.nghiệp, DLieu</vt:lpstr>
      <vt:lpstr>Biểu 6. Cây ăn quả</vt:lpstr>
      <vt:lpstr>Biểu 7.DT chuyển đổi, 100 triệu</vt:lpstr>
      <vt:lpstr>Biểu 8. PTr Chăn nuôi</vt:lpstr>
      <vt:lpstr>Biểu 9. Thủy sản 2023</vt:lpstr>
      <vt:lpstr>Biểu 10. Trang trai, Tiêm phòng</vt:lpstr>
      <vt:lpstr>Biểu 11. Lâm nghiệp</vt:lpstr>
      <vt:lpstr>Biểu 12. NTM, OCOP</vt:lpstr>
      <vt:lpstr>'Biểu 01 - chỉ tiêu tổng hợp'!Print_Titles</vt:lpstr>
      <vt:lpstr>'Biểu 2. Chỉ tiêu NN'!Print_Titles</vt:lpstr>
      <vt:lpstr>'Biểu 8. PTr Chăn nuôi'!Print_Titles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Admin</dc:creator>
  <cp:lastModifiedBy>Administrator</cp:lastModifiedBy>
  <cp:lastPrinted>2023-12-21T07:58:51Z</cp:lastPrinted>
  <dcterms:created xsi:type="dcterms:W3CDTF">2018-10-01T09:52:57Z</dcterms:created>
  <dcterms:modified xsi:type="dcterms:W3CDTF">2023-12-21T08:06:02Z</dcterms:modified>
</cp:coreProperties>
</file>